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360" windowHeight="8340"/>
  </bookViews>
  <sheets>
    <sheet name="Balance" sheetId="2" r:id="rId1"/>
    <sheet name="Budget" sheetId="3" r:id="rId2"/>
    <sheet name="Car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F11" i="3" s="1"/>
  <c r="F31" i="2"/>
  <c r="F34" i="2" s="1"/>
  <c r="N34" i="2" s="1"/>
  <c r="N22" i="2"/>
  <c r="F31" i="3"/>
  <c r="H30" i="3"/>
  <c r="H29" i="3"/>
  <c r="F32" i="3"/>
  <c r="F11" i="2"/>
  <c r="F18" i="2"/>
  <c r="H23" i="3"/>
  <c r="H22" i="3"/>
  <c r="H20" i="3"/>
  <c r="F7" i="3"/>
  <c r="H10" i="3"/>
  <c r="B5" i="4"/>
  <c r="D12" i="4" s="1"/>
  <c r="D8" i="4"/>
  <c r="E8" i="4" s="1"/>
  <c r="B8" i="4"/>
  <c r="C8" i="4"/>
  <c r="F8" i="4"/>
  <c r="B9" i="4" s="1"/>
  <c r="D9" i="4"/>
  <c r="D10" i="4"/>
  <c r="D11" i="4"/>
  <c r="D13" i="4"/>
  <c r="D14" i="4"/>
  <c r="D15" i="4"/>
  <c r="D17" i="4"/>
  <c r="D18" i="4"/>
  <c r="D19" i="4"/>
  <c r="D21" i="4"/>
  <c r="D22" i="4"/>
  <c r="D23" i="4"/>
  <c r="D25" i="4"/>
  <c r="D26" i="4"/>
  <c r="D27" i="4"/>
  <c r="D29" i="4"/>
  <c r="D30" i="4"/>
  <c r="D31" i="4"/>
  <c r="D33" i="4"/>
  <c r="D34" i="4"/>
  <c r="D35" i="4"/>
  <c r="D37" i="4"/>
  <c r="D38" i="4"/>
  <c r="D39" i="4"/>
  <c r="D41" i="4"/>
  <c r="D42" i="4"/>
  <c r="D43" i="4"/>
  <c r="D45" i="4"/>
  <c r="D46" i="4"/>
  <c r="D47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H19" i="3"/>
  <c r="F17" i="3"/>
  <c r="F18" i="3"/>
  <c r="F21" i="3"/>
  <c r="F24" i="3"/>
  <c r="F25" i="3"/>
  <c r="F26" i="3"/>
  <c r="F27" i="3"/>
  <c r="F28" i="3"/>
  <c r="N11" i="2"/>
  <c r="N27" i="2" s="1"/>
  <c r="H33" i="3" l="1"/>
  <c r="F33" i="3"/>
  <c r="C9" i="4"/>
  <c r="F10" i="3"/>
  <c r="F12" i="3" s="1"/>
  <c r="F14" i="3" s="1"/>
  <c r="H12" i="3"/>
  <c r="E9" i="4"/>
  <c r="F9" i="4" s="1"/>
  <c r="B10" i="4" s="1"/>
  <c r="D48" i="4"/>
  <c r="D44" i="4"/>
  <c r="D40" i="4"/>
  <c r="D36" i="4"/>
  <c r="D32" i="4"/>
  <c r="D28" i="4"/>
  <c r="D24" i="4"/>
  <c r="D20" i="4"/>
  <c r="D16" i="4"/>
  <c r="H14" i="3" l="1"/>
  <c r="H36" i="3" s="1"/>
  <c r="F36" i="3"/>
  <c r="C10" i="4"/>
  <c r="E10" i="4" s="1"/>
  <c r="F10" i="4" s="1"/>
  <c r="B11" i="4" s="1"/>
  <c r="C11" i="4" l="1"/>
  <c r="E11" i="4" s="1"/>
  <c r="F11" i="4"/>
  <c r="B12" i="4" s="1"/>
  <c r="C12" i="4" l="1"/>
  <c r="E12" i="4" s="1"/>
  <c r="F12" i="4"/>
  <c r="B13" i="4" s="1"/>
  <c r="C13" i="4" l="1"/>
  <c r="E13" i="4" s="1"/>
  <c r="F13" i="4" s="1"/>
  <c r="B14" i="4" s="1"/>
  <c r="C14" i="4" l="1"/>
  <c r="E14" i="4" s="1"/>
  <c r="F14" i="4"/>
  <c r="B15" i="4" s="1"/>
  <c r="C15" i="4" l="1"/>
  <c r="E15" i="4" s="1"/>
  <c r="F15" i="4"/>
  <c r="B16" i="4" s="1"/>
  <c r="C16" i="4" l="1"/>
  <c r="E16" i="4" s="1"/>
  <c r="F16" i="4" s="1"/>
  <c r="B17" i="4" s="1"/>
  <c r="C17" i="4" l="1"/>
  <c r="E17" i="4" s="1"/>
  <c r="F17" i="4" s="1"/>
  <c r="B18" i="4" s="1"/>
  <c r="C18" i="4" l="1"/>
  <c r="E18" i="4" s="1"/>
  <c r="F18" i="4"/>
  <c r="B19" i="4" s="1"/>
  <c r="C19" i="4" l="1"/>
  <c r="E19" i="4" s="1"/>
  <c r="F19" i="4"/>
  <c r="B20" i="4" s="1"/>
  <c r="C20" i="4" l="1"/>
  <c r="E20" i="4" s="1"/>
  <c r="F20" i="4"/>
  <c r="B21" i="4" s="1"/>
  <c r="C21" i="4" l="1"/>
  <c r="E21" i="4" s="1"/>
  <c r="F21" i="4" s="1"/>
  <c r="B22" i="4" s="1"/>
  <c r="C22" i="4" l="1"/>
  <c r="E22" i="4" s="1"/>
  <c r="F22" i="4"/>
  <c r="B23" i="4" s="1"/>
  <c r="C23" i="4" l="1"/>
  <c r="E23" i="4" s="1"/>
  <c r="F23" i="4"/>
  <c r="B24" i="4" s="1"/>
  <c r="C24" i="4" l="1"/>
  <c r="E24" i="4" s="1"/>
  <c r="F24" i="4"/>
  <c r="B25" i="4" s="1"/>
  <c r="C25" i="4" l="1"/>
  <c r="E25" i="4" s="1"/>
  <c r="F25" i="4" s="1"/>
  <c r="B26" i="4" s="1"/>
  <c r="C26" i="4" l="1"/>
  <c r="E26" i="4" s="1"/>
  <c r="F26" i="4" s="1"/>
  <c r="B27" i="4" s="1"/>
  <c r="C27" i="4" l="1"/>
  <c r="E27" i="4" s="1"/>
  <c r="F27" i="4"/>
  <c r="B28" i="4" s="1"/>
  <c r="C28" i="4" l="1"/>
  <c r="E28" i="4" s="1"/>
  <c r="F28" i="4"/>
  <c r="B29" i="4" s="1"/>
  <c r="C29" i="4" l="1"/>
  <c r="E29" i="4" s="1"/>
  <c r="F29" i="4" s="1"/>
  <c r="B30" i="4" s="1"/>
  <c r="C30" i="4" l="1"/>
  <c r="E30" i="4" s="1"/>
  <c r="F30" i="4"/>
  <c r="B31" i="4" s="1"/>
  <c r="C31" i="4" l="1"/>
  <c r="E31" i="4" s="1"/>
  <c r="F31" i="4"/>
  <c r="B32" i="4" s="1"/>
  <c r="C32" i="4" l="1"/>
  <c r="E32" i="4" s="1"/>
  <c r="F32" i="4" s="1"/>
  <c r="B33" i="4" s="1"/>
  <c r="C33" i="4" l="1"/>
  <c r="E33" i="4" s="1"/>
  <c r="F33" i="4" s="1"/>
  <c r="B34" i="4" s="1"/>
  <c r="C34" i="4" l="1"/>
  <c r="E34" i="4" s="1"/>
  <c r="F34" i="4"/>
  <c r="B35" i="4" s="1"/>
  <c r="C35" i="4" l="1"/>
  <c r="E35" i="4" s="1"/>
  <c r="F35" i="4"/>
  <c r="B36" i="4" s="1"/>
  <c r="C36" i="4" l="1"/>
  <c r="E36" i="4" s="1"/>
  <c r="F36" i="4"/>
  <c r="B37" i="4" s="1"/>
  <c r="C37" i="4" l="1"/>
  <c r="E37" i="4" s="1"/>
  <c r="F37" i="4" s="1"/>
  <c r="B38" i="4" s="1"/>
  <c r="C38" i="4" l="1"/>
  <c r="E38" i="4" s="1"/>
  <c r="F38" i="4"/>
  <c r="B39" i="4" s="1"/>
  <c r="C39" i="4" l="1"/>
  <c r="E39" i="4" s="1"/>
  <c r="F39" i="4"/>
  <c r="B40" i="4" s="1"/>
  <c r="C40" i="4" l="1"/>
  <c r="E40" i="4" s="1"/>
  <c r="F40" i="4"/>
  <c r="B41" i="4" s="1"/>
  <c r="C41" i="4" l="1"/>
  <c r="E41" i="4" s="1"/>
  <c r="F41" i="4" s="1"/>
  <c r="B42" i="4" s="1"/>
  <c r="C42" i="4" l="1"/>
  <c r="E42" i="4" s="1"/>
  <c r="F42" i="4" s="1"/>
  <c r="B43" i="4" s="1"/>
  <c r="C43" i="4" l="1"/>
  <c r="E43" i="4" s="1"/>
  <c r="F43" i="4"/>
  <c r="B44" i="4" s="1"/>
  <c r="C44" i="4" l="1"/>
  <c r="E44" i="4" s="1"/>
  <c r="F44" i="4"/>
  <c r="B45" i="4" s="1"/>
  <c r="C45" i="4" l="1"/>
  <c r="E45" i="4" s="1"/>
  <c r="F45" i="4" s="1"/>
  <c r="B46" i="4" s="1"/>
  <c r="C46" i="4" l="1"/>
  <c r="E46" i="4" s="1"/>
  <c r="F46" i="4"/>
  <c r="B47" i="4" s="1"/>
  <c r="C47" i="4" l="1"/>
  <c r="E47" i="4" s="1"/>
  <c r="F47" i="4"/>
  <c r="B48" i="4" s="1"/>
  <c r="C48" i="4" l="1"/>
  <c r="E48" i="4" s="1"/>
  <c r="F48" i="4" s="1"/>
  <c r="B49" i="4" s="1"/>
  <c r="C49" i="4" l="1"/>
  <c r="E49" i="4" s="1"/>
  <c r="F49" i="4" s="1"/>
  <c r="B50" i="4" s="1"/>
  <c r="C50" i="4" l="1"/>
  <c r="E50" i="4" s="1"/>
  <c r="F50" i="4"/>
  <c r="B51" i="4" s="1"/>
  <c r="C51" i="4" l="1"/>
  <c r="E51" i="4" s="1"/>
  <c r="F51" i="4"/>
  <c r="B52" i="4" s="1"/>
  <c r="C52" i="4" l="1"/>
  <c r="E52" i="4" s="1"/>
  <c r="F52" i="4" s="1"/>
  <c r="B53" i="4" s="1"/>
  <c r="F53" i="4" l="1"/>
  <c r="B54" i="4" s="1"/>
  <c r="C53" i="4"/>
  <c r="E53" i="4" s="1"/>
  <c r="C54" i="4" l="1"/>
  <c r="E54" i="4" s="1"/>
  <c r="F54" i="4"/>
  <c r="B55" i="4" s="1"/>
  <c r="C55" i="4" l="1"/>
  <c r="E55" i="4" s="1"/>
  <c r="F55" i="4"/>
  <c r="B56" i="4" s="1"/>
  <c r="C56" i="4" l="1"/>
  <c r="E56" i="4" s="1"/>
  <c r="F56" i="4" s="1"/>
  <c r="B57" i="4" s="1"/>
  <c r="C57" i="4" l="1"/>
  <c r="E57" i="4" s="1"/>
  <c r="F57" i="4" s="1"/>
  <c r="B58" i="4" s="1"/>
  <c r="C58" i="4" l="1"/>
  <c r="E58" i="4" s="1"/>
  <c r="F58" i="4"/>
  <c r="B59" i="4" s="1"/>
  <c r="C59" i="4" l="1"/>
  <c r="E59" i="4" s="1"/>
  <c r="F59" i="4"/>
  <c r="B60" i="4" s="1"/>
  <c r="C60" i="4" l="1"/>
  <c r="E60" i="4" s="1"/>
  <c r="F60" i="4" s="1"/>
  <c r="B61" i="4" s="1"/>
  <c r="C61" i="4" l="1"/>
  <c r="E61" i="4" s="1"/>
  <c r="F61" i="4" s="1"/>
  <c r="B62" i="4" s="1"/>
  <c r="C62" i="4" l="1"/>
  <c r="E62" i="4" s="1"/>
  <c r="F62" i="4"/>
  <c r="B63" i="4" s="1"/>
  <c r="C63" i="4" l="1"/>
  <c r="E63" i="4" s="1"/>
  <c r="F63" i="4"/>
  <c r="B64" i="4" s="1"/>
  <c r="C64" i="4" l="1"/>
  <c r="E64" i="4" s="1"/>
  <c r="F64" i="4" s="1"/>
  <c r="B65" i="4" s="1"/>
  <c r="C65" i="4" l="1"/>
  <c r="E65" i="4" s="1"/>
  <c r="F65" i="4" s="1"/>
  <c r="B66" i="4" s="1"/>
  <c r="C66" i="4" l="1"/>
  <c r="E66" i="4" s="1"/>
  <c r="F66" i="4" s="1"/>
  <c r="B67" i="4" s="1"/>
  <c r="C67" i="4" l="1"/>
  <c r="E67" i="4" s="1"/>
  <c r="F67" i="4" s="1"/>
  <c r="B68" i="4" s="1"/>
  <c r="C68" i="4" l="1"/>
  <c r="E68" i="4" s="1"/>
  <c r="F68" i="4" s="1"/>
  <c r="B69" i="4" s="1"/>
  <c r="C69" i="4" l="1"/>
  <c r="E69" i="4" s="1"/>
  <c r="F69" i="4" s="1"/>
  <c r="B70" i="4" s="1"/>
  <c r="C70" i="4" l="1"/>
  <c r="E70" i="4" s="1"/>
  <c r="F70" i="4"/>
  <c r="B71" i="4" s="1"/>
  <c r="C71" i="4" l="1"/>
  <c r="E71" i="4" s="1"/>
  <c r="F71" i="4" s="1"/>
  <c r="B72" i="4" s="1"/>
  <c r="C72" i="4" l="1"/>
  <c r="E72" i="4" s="1"/>
  <c r="F72" i="4"/>
  <c r="B73" i="4" s="1"/>
  <c r="C73" i="4" l="1"/>
  <c r="E73" i="4" s="1"/>
  <c r="F73" i="4" s="1"/>
  <c r="B74" i="4" s="1"/>
  <c r="C74" i="4" l="1"/>
  <c r="E74" i="4" s="1"/>
  <c r="F74" i="4"/>
  <c r="B75" i="4" s="1"/>
  <c r="C75" i="4" l="1"/>
  <c r="E75" i="4" s="1"/>
  <c r="F75" i="4" s="1"/>
  <c r="B76" i="4" s="1"/>
  <c r="C76" i="4" l="1"/>
  <c r="E76" i="4" s="1"/>
  <c r="F76" i="4"/>
  <c r="B77" i="4" s="1"/>
  <c r="C77" i="4" l="1"/>
  <c r="E77" i="4" s="1"/>
  <c r="F77" i="4" s="1"/>
  <c r="B78" i="4" s="1"/>
  <c r="C78" i="4" l="1"/>
  <c r="E78" i="4" s="1"/>
  <c r="F78" i="4"/>
  <c r="B79" i="4" s="1"/>
  <c r="C79" i="4" l="1"/>
  <c r="E79" i="4" s="1"/>
  <c r="F79" i="4" s="1"/>
  <c r="B80" i="4" s="1"/>
  <c r="C80" i="4" l="1"/>
  <c r="E80" i="4" s="1"/>
  <c r="F80" i="4"/>
  <c r="B81" i="4" s="1"/>
  <c r="C81" i="4" l="1"/>
  <c r="E81" i="4" s="1"/>
  <c r="F81" i="4" s="1"/>
  <c r="B82" i="4" s="1"/>
  <c r="C82" i="4" l="1"/>
  <c r="E82" i="4" s="1"/>
  <c r="F82" i="4" s="1"/>
  <c r="B83" i="4" s="1"/>
  <c r="C83" i="4" l="1"/>
  <c r="E83" i="4" s="1"/>
  <c r="F83" i="4"/>
  <c r="B84" i="4" s="1"/>
  <c r="C84" i="4" l="1"/>
  <c r="E84" i="4" s="1"/>
  <c r="F84" i="4"/>
  <c r="B85" i="4" s="1"/>
  <c r="C85" i="4" l="1"/>
  <c r="E85" i="4" s="1"/>
  <c r="F85" i="4" s="1"/>
  <c r="B86" i="4" s="1"/>
  <c r="C86" i="4" l="1"/>
  <c r="E86" i="4" s="1"/>
  <c r="F86" i="4" s="1"/>
  <c r="B87" i="4" s="1"/>
  <c r="C87" i="4" l="1"/>
  <c r="E87" i="4" s="1"/>
  <c r="F87" i="4" s="1"/>
  <c r="B88" i="4" s="1"/>
  <c r="C88" i="4" l="1"/>
  <c r="E88" i="4" s="1"/>
  <c r="F88" i="4"/>
  <c r="B89" i="4" s="1"/>
  <c r="F89" i="4" l="1"/>
  <c r="B90" i="4" s="1"/>
  <c r="C89" i="4"/>
  <c r="E89" i="4" s="1"/>
  <c r="C90" i="4" l="1"/>
  <c r="E90" i="4" s="1"/>
  <c r="F90" i="4" s="1"/>
  <c r="B91" i="4" s="1"/>
  <c r="C91" i="4" l="1"/>
  <c r="E91" i="4" s="1"/>
  <c r="F91" i="4"/>
  <c r="B92" i="4" s="1"/>
  <c r="C92" i="4" l="1"/>
  <c r="E92" i="4" s="1"/>
  <c r="F92" i="4" s="1"/>
  <c r="B93" i="4" s="1"/>
  <c r="C93" i="4" l="1"/>
  <c r="E93" i="4" s="1"/>
  <c r="F93" i="4" s="1"/>
  <c r="B94" i="4" s="1"/>
  <c r="C94" i="4" l="1"/>
  <c r="E94" i="4" s="1"/>
  <c r="F94" i="4" s="1"/>
  <c r="B95" i="4" s="1"/>
  <c r="C95" i="4" l="1"/>
  <c r="E95" i="4" s="1"/>
  <c r="F95" i="4" s="1"/>
  <c r="B96" i="4" s="1"/>
  <c r="C96" i="4" l="1"/>
  <c r="E96" i="4" s="1"/>
  <c r="F96" i="4" s="1"/>
  <c r="B97" i="4" s="1"/>
  <c r="F97" i="4" l="1"/>
  <c r="B98" i="4" s="1"/>
  <c r="C97" i="4"/>
  <c r="E97" i="4" s="1"/>
  <c r="C98" i="4" l="1"/>
  <c r="E98" i="4" s="1"/>
  <c r="F98" i="4" s="1"/>
  <c r="B99" i="4" s="1"/>
  <c r="C99" i="4" l="1"/>
  <c r="E99" i="4" s="1"/>
  <c r="F99" i="4"/>
  <c r="B100" i="4" s="1"/>
  <c r="C100" i="4" l="1"/>
  <c r="E100" i="4" s="1"/>
  <c r="F100" i="4"/>
  <c r="B101" i="4" s="1"/>
  <c r="C101" i="4" l="1"/>
  <c r="E101" i="4" s="1"/>
  <c r="F101" i="4" s="1"/>
  <c r="B102" i="4" s="1"/>
  <c r="C102" i="4" l="1"/>
  <c r="E102" i="4" s="1"/>
  <c r="F102" i="4" s="1"/>
  <c r="B103" i="4" s="1"/>
  <c r="C103" i="4" l="1"/>
  <c r="E103" i="4" s="1"/>
  <c r="F103" i="4" s="1"/>
  <c r="B104" i="4" s="1"/>
  <c r="C104" i="4" l="1"/>
  <c r="E104" i="4" s="1"/>
  <c r="F104" i="4" s="1"/>
  <c r="B105" i="4" s="1"/>
  <c r="C105" i="4" l="1"/>
  <c r="E105" i="4" s="1"/>
  <c r="F105" i="4" s="1"/>
  <c r="B106" i="4" s="1"/>
  <c r="C106" i="4" l="1"/>
  <c r="E106" i="4" s="1"/>
  <c r="F106" i="4" s="1"/>
  <c r="B107" i="4" s="1"/>
  <c r="C107" i="4" l="1"/>
  <c r="E107" i="4" s="1"/>
  <c r="F107" i="4" s="1"/>
  <c r="B108" i="4" s="1"/>
  <c r="C108" i="4" l="1"/>
  <c r="E108" i="4" s="1"/>
  <c r="F108" i="4" s="1"/>
  <c r="B109" i="4" s="1"/>
  <c r="C109" i="4" l="1"/>
  <c r="E109" i="4" s="1"/>
  <c r="F109" i="4" s="1"/>
  <c r="B110" i="4" s="1"/>
  <c r="C110" i="4" l="1"/>
  <c r="E110" i="4" s="1"/>
  <c r="F110" i="4" s="1"/>
  <c r="B111" i="4" s="1"/>
  <c r="C111" i="4" l="1"/>
  <c r="E111" i="4" s="1"/>
  <c r="F111" i="4" s="1"/>
  <c r="B112" i="4" s="1"/>
  <c r="C112" i="4" l="1"/>
  <c r="E112" i="4" s="1"/>
  <c r="F112" i="4"/>
  <c r="B113" i="4" s="1"/>
  <c r="C113" i="4" l="1"/>
  <c r="E113" i="4" s="1"/>
  <c r="F113" i="4" s="1"/>
  <c r="B114" i="4" s="1"/>
  <c r="C114" i="4" l="1"/>
  <c r="E114" i="4" s="1"/>
  <c r="F114" i="4" s="1"/>
  <c r="B115" i="4" s="1"/>
  <c r="C115" i="4" l="1"/>
  <c r="E115" i="4" s="1"/>
  <c r="F115" i="4" s="1"/>
  <c r="B116" i="4" s="1"/>
  <c r="C116" i="4" l="1"/>
  <c r="E116" i="4" s="1"/>
  <c r="F116" i="4" s="1"/>
  <c r="B117" i="4" s="1"/>
  <c r="C117" i="4" l="1"/>
  <c r="E117" i="4" s="1"/>
  <c r="F117" i="4" s="1"/>
  <c r="B118" i="4" s="1"/>
  <c r="C118" i="4" l="1"/>
  <c r="E118" i="4" s="1"/>
  <c r="F118" i="4" s="1"/>
  <c r="B119" i="4" s="1"/>
  <c r="C119" i="4" l="1"/>
  <c r="E119" i="4" s="1"/>
  <c r="F119" i="4" s="1"/>
  <c r="B120" i="4" s="1"/>
  <c r="C120" i="4" l="1"/>
  <c r="E120" i="4" s="1"/>
  <c r="F120" i="4" s="1"/>
  <c r="B121" i="4" s="1"/>
  <c r="C121" i="4" l="1"/>
  <c r="E121" i="4" s="1"/>
  <c r="F121" i="4" s="1"/>
  <c r="B122" i="4" s="1"/>
  <c r="C122" i="4" l="1"/>
  <c r="E122" i="4" s="1"/>
  <c r="F122" i="4" s="1"/>
  <c r="B123" i="4" s="1"/>
  <c r="C123" i="4" l="1"/>
  <c r="E123" i="4" s="1"/>
  <c r="F123" i="4" s="1"/>
  <c r="B124" i="4" s="1"/>
  <c r="C124" i="4" l="1"/>
  <c r="E124" i="4" s="1"/>
  <c r="F124" i="4" s="1"/>
  <c r="B125" i="4" s="1"/>
  <c r="C125" i="4" l="1"/>
  <c r="E125" i="4" s="1"/>
  <c r="F125" i="4" s="1"/>
  <c r="B126" i="4" s="1"/>
  <c r="C126" i="4" l="1"/>
  <c r="E126" i="4" s="1"/>
  <c r="F126" i="4" s="1"/>
  <c r="B127" i="4" s="1"/>
  <c r="C127" i="4" l="1"/>
  <c r="E127" i="4" s="1"/>
  <c r="F127" i="4" s="1"/>
  <c r="B128" i="4" s="1"/>
  <c r="C128" i="4" l="1"/>
  <c r="E128" i="4" s="1"/>
  <c r="F128" i="4" s="1"/>
</calcChain>
</file>

<file path=xl/sharedStrings.xml><?xml version="1.0" encoding="utf-8"?>
<sst xmlns="http://schemas.openxmlformats.org/spreadsheetml/2006/main" count="88" uniqueCount="74">
  <si>
    <t>Assets</t>
  </si>
  <si>
    <t>Liabilities</t>
  </si>
  <si>
    <t>Current Assets</t>
  </si>
  <si>
    <t>Current Value</t>
  </si>
  <si>
    <t>Ownership</t>
  </si>
  <si>
    <t>Current Liabilities</t>
  </si>
  <si>
    <t>Checking account</t>
  </si>
  <si>
    <t>Joint</t>
  </si>
  <si>
    <t>Savings account</t>
  </si>
  <si>
    <t>Total Current Liabilities</t>
  </si>
  <si>
    <t>Total Current Assets</t>
  </si>
  <si>
    <t>Investment Assets</t>
  </si>
  <si>
    <t>Long-Term Liabilities</t>
  </si>
  <si>
    <t>Total Investment Assets</t>
  </si>
  <si>
    <t>Tangible Assets</t>
  </si>
  <si>
    <t>Total Long-Term Liabilities</t>
  </si>
  <si>
    <t>Personal Belongings</t>
  </si>
  <si>
    <t>Total Liabilities</t>
  </si>
  <si>
    <t>Total Tangible Assets</t>
  </si>
  <si>
    <t>Total Assets</t>
  </si>
  <si>
    <t xml:space="preserve">Total Net worth </t>
  </si>
  <si>
    <t>Steve and Loretta Weaver</t>
  </si>
  <si>
    <t>2016 Balance Sheet</t>
  </si>
  <si>
    <t>401k (Steve)</t>
  </si>
  <si>
    <t>Taxable Investment Account</t>
  </si>
  <si>
    <t>2014 E-Class Mercedes Sedan</t>
  </si>
  <si>
    <t>2010 Honda Pilot</t>
  </si>
  <si>
    <t>Loretta</t>
  </si>
  <si>
    <t>Baseball Cards</t>
  </si>
  <si>
    <t>Steve</t>
  </si>
  <si>
    <t xml:space="preserve">Auto Loan - 2014 E-Class Mercedes Sedan (Original loan of $54,000 at 4.25% APR for 10 years) </t>
  </si>
  <si>
    <t>Credit Card 2 Balance (APR 20%)</t>
  </si>
  <si>
    <t>Credit Card 1 Balance (APR 18%)</t>
  </si>
  <si>
    <t>Monthly</t>
  </si>
  <si>
    <t>Annually</t>
  </si>
  <si>
    <t>Income &amp; Payroll Taxes Withheld</t>
  </si>
  <si>
    <t>Income Taxes withheld (MFJ)</t>
  </si>
  <si>
    <t>Total Payroll &amp; Income Tax Withheld</t>
  </si>
  <si>
    <t>Disposable Income</t>
  </si>
  <si>
    <t>Living Expenses</t>
  </si>
  <si>
    <t>Utilities (electric, water) - House</t>
  </si>
  <si>
    <t>Cable and Internet</t>
  </si>
  <si>
    <t xml:space="preserve">Credit card payments </t>
  </si>
  <si>
    <t>Personal &amp; Pet expenses</t>
  </si>
  <si>
    <t>Gym membership</t>
  </si>
  <si>
    <t>Groceries</t>
  </si>
  <si>
    <t>Dining Out</t>
  </si>
  <si>
    <t>Auto Insurance Premiums</t>
  </si>
  <si>
    <t>Vehicle Expenses (gas, maintenance)</t>
  </si>
  <si>
    <t>Other</t>
  </si>
  <si>
    <t>Total living expenses</t>
  </si>
  <si>
    <t>2016 Budget</t>
  </si>
  <si>
    <t>Steve's Company Buyout Payments</t>
  </si>
  <si>
    <t>Original Loan</t>
  </si>
  <si>
    <t>Interest Rate</t>
  </si>
  <si>
    <t>Monthly Payment</t>
  </si>
  <si>
    <t>Date</t>
  </si>
  <si>
    <t>Loan</t>
  </si>
  <si>
    <t>Interest Paid</t>
  </si>
  <si>
    <t>Principal Paid</t>
  </si>
  <si>
    <t>Outstanding Loan</t>
  </si>
  <si>
    <t>Term (years)</t>
  </si>
  <si>
    <t>Jewelry</t>
  </si>
  <si>
    <t>Duplex</t>
  </si>
  <si>
    <t>Auto loan payment</t>
  </si>
  <si>
    <t>Home Insurance</t>
  </si>
  <si>
    <t>Health Insurance Premiums</t>
  </si>
  <si>
    <t>Health Insurance Deductibles</t>
  </si>
  <si>
    <t>Charitable Contributions</t>
  </si>
  <si>
    <t>Entertainmentand Travel</t>
  </si>
  <si>
    <t>Earned Income</t>
  </si>
  <si>
    <t>FICA - Payroll tax</t>
  </si>
  <si>
    <t>Discretionary Cash Flow</t>
  </si>
  <si>
    <t>2013 Keystone Hideout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</si>
</sst>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0" fillId="0" borderId="0" xfId="1" applyNumberFormat="1" applyFont="1" applyBorder="1" applyAlignment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1" fillId="0" borderId="0" xfId="1" applyNumberFormat="1" applyFont="1" applyBorder="1" applyAlignment="1"/>
    <xf numFmtId="164" fontId="1" fillId="0" borderId="0" xfId="1" applyNumberFormat="1" applyFont="1" applyBorder="1"/>
    <xf numFmtId="0" fontId="0" fillId="0" borderId="6" xfId="0" applyBorder="1" applyAlignment="1"/>
    <xf numFmtId="164" fontId="0" fillId="0" borderId="6" xfId="0" applyNumberFormat="1" applyBorder="1"/>
    <xf numFmtId="0" fontId="0" fillId="0" borderId="6" xfId="0" applyFont="1" applyBorder="1" applyAlignment="1"/>
    <xf numFmtId="164" fontId="0" fillId="0" borderId="6" xfId="0" applyNumberFormat="1" applyFont="1" applyBorder="1"/>
    <xf numFmtId="164" fontId="0" fillId="0" borderId="0" xfId="0" applyNumberFormat="1" applyBorder="1"/>
    <xf numFmtId="0" fontId="0" fillId="0" borderId="0" xfId="0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 applyAlignment="1"/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5" fontId="0" fillId="0" borderId="0" xfId="0" applyNumberFormat="1" applyBorder="1"/>
    <xf numFmtId="44" fontId="0" fillId="0" borderId="0" xfId="0" applyNumberFormat="1" applyBorder="1"/>
    <xf numFmtId="165" fontId="0" fillId="0" borderId="0" xfId="1" applyNumberFormat="1" applyFont="1" applyBorder="1"/>
    <xf numFmtId="165" fontId="1" fillId="0" borderId="10" xfId="1" applyNumberFormat="1" applyFont="1" applyBorder="1"/>
    <xf numFmtId="44" fontId="0" fillId="0" borderId="10" xfId="1" applyFont="1" applyBorder="1"/>
    <xf numFmtId="165" fontId="0" fillId="0" borderId="6" xfId="0" applyNumberFormat="1" applyBorder="1"/>
    <xf numFmtId="44" fontId="0" fillId="0" borderId="0" xfId="1" applyFont="1" applyBorder="1"/>
    <xf numFmtId="44" fontId="0" fillId="2" borderId="0" xfId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44" fontId="1" fillId="0" borderId="10" xfId="1" applyFont="1" applyBorder="1"/>
    <xf numFmtId="0" fontId="0" fillId="0" borderId="11" xfId="0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2" xfId="0" applyBorder="1"/>
    <xf numFmtId="14" fontId="0" fillId="0" borderId="0" xfId="0" applyNumberFormat="1"/>
    <xf numFmtId="44" fontId="0" fillId="0" borderId="0" xfId="1" applyFont="1"/>
    <xf numFmtId="8" fontId="0" fillId="0" borderId="0" xfId="1" applyNumberFormat="1" applyFont="1"/>
    <xf numFmtId="44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0" fillId="2" borderId="0" xfId="0" applyFont="1" applyFill="1" applyBorder="1" applyAlignment="1">
      <alignment horizontal="left"/>
    </xf>
    <xf numFmtId="165" fontId="0" fillId="2" borderId="0" xfId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2" borderId="0" xfId="0" applyFont="1" applyFill="1" applyBorder="1" applyAlignment="1"/>
    <xf numFmtId="44" fontId="1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164" fontId="1" fillId="0" borderId="0" xfId="1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2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P35"/>
  <sheetViews>
    <sheetView showGridLines="0" tabSelected="1" topLeftCell="B1" workbookViewId="0">
      <selection activeCell="F34" sqref="F34"/>
    </sheetView>
  </sheetViews>
  <sheetFormatPr defaultColWidth="8.85546875" defaultRowHeight="15" x14ac:dyDescent="0.25"/>
  <cols>
    <col min="2" max="2" width="1.140625" customWidth="1"/>
    <col min="3" max="3" width="2.7109375" customWidth="1"/>
    <col min="5" max="5" width="28.28515625" customWidth="1"/>
    <col min="6" max="6" width="12.140625" customWidth="1"/>
    <col min="7" max="7" width="10.42578125" customWidth="1"/>
    <col min="9" max="9" width="2.140625" customWidth="1"/>
    <col min="10" max="10" width="21" bestFit="1" customWidth="1"/>
    <col min="11" max="11" width="16.85546875" customWidth="1"/>
    <col min="12" max="12" width="8.42578125" hidden="1" customWidth="1"/>
    <col min="13" max="13" width="8.85546875" hidden="1" customWidth="1"/>
    <col min="14" max="14" width="13.42578125" bestFit="1" customWidth="1"/>
    <col min="15" max="15" width="10.28515625" customWidth="1"/>
    <col min="16" max="16" width="1.85546875" customWidth="1"/>
  </cols>
  <sheetData>
    <row r="1" spans="2:16" ht="15.75" thickBot="1" x14ac:dyDescent="0.3"/>
    <row r="2" spans="2:16" ht="6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5" customHeight="1" x14ac:dyDescent="0.25">
      <c r="B3" s="4"/>
      <c r="C3" s="82" t="s">
        <v>21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5"/>
    </row>
    <row r="4" spans="2:16" ht="15" customHeight="1" x14ac:dyDescent="0.25">
      <c r="B4" s="4"/>
      <c r="C4" s="82" t="s">
        <v>22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5"/>
    </row>
    <row r="5" spans="2:16" x14ac:dyDescent="0.25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2:16" ht="17.25" x14ac:dyDescent="0.3">
      <c r="B6" s="4"/>
      <c r="C6" s="7" t="s">
        <v>0</v>
      </c>
      <c r="D6" s="6"/>
      <c r="E6" s="6"/>
      <c r="F6" s="6"/>
      <c r="G6" s="6"/>
      <c r="H6" s="6"/>
      <c r="I6" s="83" t="s">
        <v>1</v>
      </c>
      <c r="J6" s="83"/>
      <c r="K6" s="6"/>
      <c r="L6" s="6"/>
      <c r="M6" s="6"/>
      <c r="N6" s="6"/>
      <c r="O6" s="6"/>
      <c r="P6" s="5"/>
    </row>
    <row r="7" spans="2:16" ht="17.25" x14ac:dyDescent="0.3">
      <c r="B7" s="4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</row>
    <row r="8" spans="2:16" x14ac:dyDescent="0.25">
      <c r="B8" s="4"/>
      <c r="C8" s="8" t="s">
        <v>2</v>
      </c>
      <c r="D8" s="8"/>
      <c r="E8" s="8"/>
      <c r="F8" s="9" t="s">
        <v>3</v>
      </c>
      <c r="G8" s="10" t="s">
        <v>4</v>
      </c>
      <c r="H8" s="6"/>
      <c r="I8" s="81" t="s">
        <v>5</v>
      </c>
      <c r="J8" s="81"/>
      <c r="K8" s="6"/>
      <c r="L8" s="6"/>
      <c r="M8" s="6"/>
      <c r="N8" s="9" t="s">
        <v>3</v>
      </c>
      <c r="O8" s="10" t="s">
        <v>4</v>
      </c>
      <c r="P8" s="5"/>
    </row>
    <row r="9" spans="2:16" x14ac:dyDescent="0.25">
      <c r="B9" s="4"/>
      <c r="C9" s="79" t="s">
        <v>6</v>
      </c>
      <c r="D9" s="79"/>
      <c r="E9" s="79"/>
      <c r="F9" s="11">
        <v>10000</v>
      </c>
      <c r="G9" s="12" t="s">
        <v>7</v>
      </c>
      <c r="H9" s="6"/>
      <c r="I9" s="80" t="s">
        <v>32</v>
      </c>
      <c r="J9" s="80"/>
      <c r="K9" s="80"/>
      <c r="L9" s="80"/>
      <c r="M9" s="80"/>
      <c r="N9" s="13">
        <v>18000</v>
      </c>
      <c r="O9" s="12" t="s">
        <v>7</v>
      </c>
      <c r="P9" s="5"/>
    </row>
    <row r="10" spans="2:16" x14ac:dyDescent="0.25">
      <c r="B10" s="4"/>
      <c r="C10" s="79" t="s">
        <v>8</v>
      </c>
      <c r="D10" s="79"/>
      <c r="E10" s="79"/>
      <c r="F10" s="14">
        <v>15000</v>
      </c>
      <c r="G10" s="12" t="s">
        <v>7</v>
      </c>
      <c r="H10" s="6"/>
      <c r="I10" s="80" t="s">
        <v>31</v>
      </c>
      <c r="J10" s="80"/>
      <c r="K10" s="80"/>
      <c r="L10" s="80"/>
      <c r="M10" s="80"/>
      <c r="N10" s="15">
        <v>6000</v>
      </c>
      <c r="O10" s="12" t="s">
        <v>7</v>
      </c>
      <c r="P10" s="5"/>
    </row>
    <row r="11" spans="2:16" ht="15.75" thickBot="1" x14ac:dyDescent="0.3">
      <c r="B11" s="4"/>
      <c r="C11" s="64"/>
      <c r="D11" s="18" t="s">
        <v>10</v>
      </c>
      <c r="E11" s="18"/>
      <c r="F11" s="19">
        <f>SUM(F9:F10)</f>
        <v>25000</v>
      </c>
      <c r="G11" s="12"/>
      <c r="H11" s="6"/>
      <c r="J11" s="16" t="s">
        <v>9</v>
      </c>
      <c r="K11" s="16"/>
      <c r="L11" s="16"/>
      <c r="M11" s="16"/>
      <c r="N11" s="17">
        <f>SUM(N9:N10)</f>
        <v>24000</v>
      </c>
      <c r="O11" s="12"/>
      <c r="P11" s="5"/>
    </row>
    <row r="12" spans="2:16" ht="15.75" thickTop="1" x14ac:dyDescent="0.25">
      <c r="B12" s="4"/>
      <c r="G12" s="12"/>
      <c r="H12" s="6"/>
      <c r="I12" s="79"/>
      <c r="J12" s="79"/>
      <c r="K12" s="79"/>
      <c r="L12" s="79"/>
      <c r="M12" s="79"/>
      <c r="N12" s="20"/>
      <c r="O12" s="12"/>
      <c r="P12" s="5"/>
    </row>
    <row r="13" spans="2:16" x14ac:dyDescent="0.25">
      <c r="B13" s="4"/>
      <c r="D13" s="63"/>
      <c r="E13" s="63"/>
      <c r="F13" s="22"/>
      <c r="G13" s="60"/>
      <c r="H13" s="6"/>
      <c r="I13" s="61"/>
      <c r="J13" s="61"/>
      <c r="K13" s="61"/>
      <c r="L13" s="61"/>
      <c r="M13" s="61"/>
      <c r="N13" s="20"/>
      <c r="O13" s="60"/>
      <c r="P13" s="5"/>
    </row>
    <row r="14" spans="2:16" x14ac:dyDescent="0.25">
      <c r="B14" s="4"/>
      <c r="C14" s="21"/>
      <c r="D14" s="21"/>
      <c r="E14" s="21"/>
      <c r="F14" s="22"/>
      <c r="G14" s="12"/>
      <c r="H14" s="6"/>
      <c r="I14" s="6"/>
      <c r="J14" s="6"/>
      <c r="K14" s="6"/>
      <c r="L14" s="6"/>
      <c r="M14" s="6"/>
      <c r="N14" s="20"/>
      <c r="O14" s="12"/>
      <c r="P14" s="5"/>
    </row>
    <row r="15" spans="2:16" x14ac:dyDescent="0.25">
      <c r="B15" s="4"/>
      <c r="C15" s="23" t="s">
        <v>11</v>
      </c>
      <c r="D15" s="23"/>
      <c r="E15" s="21"/>
      <c r="F15" s="22"/>
      <c r="G15" s="12"/>
      <c r="H15" s="6"/>
      <c r="I15" s="81" t="s">
        <v>12</v>
      </c>
      <c r="J15" s="81"/>
      <c r="K15" s="81"/>
      <c r="L15" s="6"/>
      <c r="M15" s="6"/>
      <c r="N15" s="20"/>
      <c r="O15" s="12"/>
      <c r="P15" s="5"/>
    </row>
    <row r="16" spans="2:16" ht="14.1" customHeight="1" x14ac:dyDescent="0.25">
      <c r="B16" s="4"/>
      <c r="C16" s="24" t="s">
        <v>23</v>
      </c>
      <c r="D16" s="24"/>
      <c r="E16" s="24"/>
      <c r="F16" s="13">
        <v>500000</v>
      </c>
      <c r="G16" s="12" t="s">
        <v>29</v>
      </c>
      <c r="H16" s="6"/>
      <c r="I16" s="75" t="s">
        <v>30</v>
      </c>
      <c r="J16" s="75"/>
      <c r="K16" s="75"/>
      <c r="L16" s="75"/>
      <c r="M16" s="75"/>
      <c r="N16" s="71">
        <v>49236</v>
      </c>
      <c r="O16" s="72" t="s">
        <v>7</v>
      </c>
      <c r="P16" s="5"/>
    </row>
    <row r="17" spans="2:16" ht="15" customHeight="1" x14ac:dyDescent="0.25">
      <c r="B17" s="4"/>
      <c r="C17" s="24" t="s">
        <v>24</v>
      </c>
      <c r="D17" s="24"/>
      <c r="E17" s="24"/>
      <c r="F17" s="13">
        <v>150000</v>
      </c>
      <c r="G17" s="12" t="s">
        <v>29</v>
      </c>
      <c r="H17" s="6"/>
      <c r="I17" s="75"/>
      <c r="J17" s="75"/>
      <c r="K17" s="75"/>
      <c r="L17" s="75"/>
      <c r="M17" s="75"/>
      <c r="N17" s="71"/>
      <c r="O17" s="72"/>
      <c r="P17" s="5"/>
    </row>
    <row r="18" spans="2:16" ht="15" customHeight="1" thickBot="1" x14ac:dyDescent="0.3">
      <c r="B18" s="4"/>
      <c r="C18" s="24"/>
      <c r="D18" s="25" t="s">
        <v>13</v>
      </c>
      <c r="E18" s="25"/>
      <c r="F18" s="19">
        <f>SUM(F16:F17)</f>
        <v>650000</v>
      </c>
      <c r="G18" s="12"/>
      <c r="H18" s="6"/>
      <c r="I18" s="75"/>
      <c r="J18" s="75"/>
      <c r="K18" s="75"/>
      <c r="L18" s="75"/>
      <c r="M18" s="75"/>
      <c r="N18" s="71"/>
      <c r="O18" s="73"/>
      <c r="P18" s="5"/>
    </row>
    <row r="19" spans="2:16" ht="15" customHeight="1" thickTop="1" x14ac:dyDescent="0.25">
      <c r="B19" s="4"/>
      <c r="G19" s="12"/>
      <c r="H19" s="6"/>
      <c r="I19" s="75"/>
      <c r="J19" s="75"/>
      <c r="K19" s="75"/>
      <c r="L19" s="75"/>
      <c r="M19" s="75"/>
      <c r="N19" s="71"/>
      <c r="O19" s="73"/>
      <c r="P19" s="5"/>
    </row>
    <row r="20" spans="2:16" ht="15" customHeight="1" x14ac:dyDescent="0.25">
      <c r="B20" s="4"/>
      <c r="C20" s="21"/>
      <c r="D20" s="21"/>
      <c r="E20" s="21"/>
      <c r="F20" s="22"/>
      <c r="G20" s="12"/>
      <c r="H20" s="6"/>
      <c r="I20" s="76"/>
      <c r="J20" s="76"/>
      <c r="K20" s="76"/>
      <c r="L20" s="76"/>
      <c r="M20" s="76"/>
      <c r="N20" s="77"/>
      <c r="O20" s="73"/>
      <c r="P20" s="5"/>
    </row>
    <row r="21" spans="2:16" x14ac:dyDescent="0.25">
      <c r="B21" s="4"/>
      <c r="C21" s="21"/>
      <c r="D21" s="21"/>
      <c r="E21" s="21"/>
      <c r="F21" s="22"/>
      <c r="G21" s="12"/>
      <c r="H21" s="6"/>
      <c r="I21" s="76"/>
      <c r="J21" s="76"/>
      <c r="K21" s="76"/>
      <c r="L21" s="76"/>
      <c r="M21" s="76"/>
      <c r="N21" s="77"/>
      <c r="O21" s="73"/>
      <c r="P21" s="5"/>
    </row>
    <row r="22" spans="2:16" ht="15.75" thickBot="1" x14ac:dyDescent="0.3">
      <c r="B22" s="4"/>
      <c r="C22" s="23" t="s">
        <v>14</v>
      </c>
      <c r="D22" s="23"/>
      <c r="E22" s="21"/>
      <c r="F22" s="22"/>
      <c r="G22" s="12"/>
      <c r="H22" s="6"/>
      <c r="J22" s="26" t="s">
        <v>15</v>
      </c>
      <c r="K22" s="26"/>
      <c r="L22" s="26"/>
      <c r="M22" s="26"/>
      <c r="N22" s="17">
        <f>N16</f>
        <v>49236</v>
      </c>
      <c r="O22" s="12"/>
      <c r="P22" s="5"/>
    </row>
    <row r="23" spans="2:16" ht="15.75" thickTop="1" x14ac:dyDescent="0.25">
      <c r="B23" s="4"/>
      <c r="C23" s="24" t="s">
        <v>63</v>
      </c>
      <c r="D23" s="24"/>
      <c r="E23" s="24"/>
      <c r="F23" s="13">
        <v>250000</v>
      </c>
      <c r="G23" s="12"/>
      <c r="H23" s="6"/>
      <c r="I23" s="27"/>
      <c r="J23" s="27"/>
      <c r="K23" s="6"/>
      <c r="L23" s="6"/>
      <c r="M23" s="6"/>
      <c r="N23" s="20"/>
      <c r="O23" s="6"/>
      <c r="P23" s="5"/>
    </row>
    <row r="24" spans="2:16" x14ac:dyDescent="0.25">
      <c r="B24" s="4"/>
      <c r="C24" s="24" t="s">
        <v>25</v>
      </c>
      <c r="D24" s="24"/>
      <c r="E24" s="24"/>
      <c r="F24" s="13">
        <v>55600</v>
      </c>
      <c r="G24" s="12" t="s">
        <v>7</v>
      </c>
      <c r="H24" s="6"/>
      <c r="I24" s="6"/>
      <c r="J24" s="6"/>
      <c r="K24" s="6"/>
      <c r="L24" s="6"/>
      <c r="M24" s="6"/>
      <c r="N24" s="20"/>
      <c r="O24" s="6"/>
      <c r="P24" s="5"/>
    </row>
    <row r="25" spans="2:16" x14ac:dyDescent="0.25">
      <c r="B25" s="4"/>
      <c r="C25" s="24" t="s">
        <v>26</v>
      </c>
      <c r="D25" s="24"/>
      <c r="E25" s="24"/>
      <c r="F25" s="13">
        <v>18000</v>
      </c>
      <c r="G25" s="12" t="s">
        <v>29</v>
      </c>
      <c r="H25" s="6"/>
      <c r="I25" s="6"/>
      <c r="J25" s="6"/>
      <c r="K25" s="6"/>
      <c r="L25" s="6"/>
      <c r="M25" s="6"/>
      <c r="N25" s="20"/>
      <c r="O25" s="6"/>
      <c r="P25" s="5"/>
    </row>
    <row r="26" spans="2:16" x14ac:dyDescent="0.25">
      <c r="B26" s="4"/>
      <c r="C26" s="68" t="s">
        <v>73</v>
      </c>
      <c r="F26" s="69">
        <v>14500</v>
      </c>
      <c r="G26" s="70" t="s">
        <v>7</v>
      </c>
      <c r="H26" s="6"/>
      <c r="O26" s="6"/>
      <c r="P26" s="5"/>
    </row>
    <row r="27" spans="2:16" ht="15.75" thickBot="1" x14ac:dyDescent="0.3">
      <c r="B27" s="4"/>
      <c r="C27" s="21" t="s">
        <v>62</v>
      </c>
      <c r="D27" s="21"/>
      <c r="E27" s="21"/>
      <c r="F27" s="13">
        <v>17500</v>
      </c>
      <c r="G27" s="12" t="s">
        <v>27</v>
      </c>
      <c r="H27" s="6"/>
      <c r="I27" s="74" t="s">
        <v>17</v>
      </c>
      <c r="J27" s="74"/>
      <c r="K27" s="26"/>
      <c r="L27" s="26"/>
      <c r="M27" s="26"/>
      <c r="N27" s="17">
        <f>N22+N11</f>
        <v>73236</v>
      </c>
      <c r="O27" s="6"/>
      <c r="P27" s="5"/>
    </row>
    <row r="28" spans="2:16" ht="15.75" thickTop="1" x14ac:dyDescent="0.25">
      <c r="B28" s="4"/>
      <c r="C28" s="67" t="s">
        <v>28</v>
      </c>
      <c r="D28" s="67"/>
      <c r="E28" s="67"/>
      <c r="F28" s="13">
        <v>5000</v>
      </c>
      <c r="G28" s="66" t="s">
        <v>27</v>
      </c>
      <c r="H28" s="6"/>
      <c r="O28" s="6"/>
      <c r="P28" s="5"/>
    </row>
    <row r="29" spans="2:16" x14ac:dyDescent="0.25">
      <c r="B29" s="4"/>
      <c r="C29" s="58" t="s">
        <v>16</v>
      </c>
      <c r="D29" s="58"/>
      <c r="E29" s="58"/>
      <c r="F29" s="13">
        <v>20000</v>
      </c>
      <c r="G29" s="66" t="s">
        <v>29</v>
      </c>
      <c r="H29" s="6"/>
      <c r="I29" s="6"/>
      <c r="J29" s="6"/>
      <c r="K29" s="6"/>
      <c r="L29" s="6"/>
      <c r="M29" s="6"/>
      <c r="N29" s="20"/>
      <c r="O29" s="6"/>
      <c r="P29" s="5"/>
    </row>
    <row r="30" spans="2:16" x14ac:dyDescent="0.25">
      <c r="B30" s="4"/>
      <c r="C30" s="78"/>
      <c r="D30" s="78"/>
      <c r="E30" s="78"/>
      <c r="F30" s="13"/>
      <c r="G30" s="12"/>
      <c r="H30" s="6"/>
      <c r="I30" s="6"/>
      <c r="J30" s="6"/>
      <c r="K30" s="6"/>
      <c r="L30" s="6"/>
      <c r="M30" s="6"/>
      <c r="N30" s="20"/>
      <c r="O30" s="6"/>
      <c r="P30" s="5"/>
    </row>
    <row r="31" spans="2:16" ht="15.75" thickBot="1" x14ac:dyDescent="0.3">
      <c r="B31" s="4"/>
      <c r="D31" s="18" t="s">
        <v>18</v>
      </c>
      <c r="E31" s="18"/>
      <c r="F31" s="19">
        <f>SUM(F23:F29)</f>
        <v>380600</v>
      </c>
      <c r="G31" s="12"/>
      <c r="H31" s="6"/>
      <c r="I31" s="6"/>
      <c r="J31" s="6"/>
      <c r="K31" s="6"/>
      <c r="L31" s="6"/>
      <c r="M31" s="6"/>
      <c r="N31" s="20"/>
      <c r="O31" s="6"/>
      <c r="P31" s="5"/>
    </row>
    <row r="32" spans="2:16" ht="15.75" thickTop="1" x14ac:dyDescent="0.25">
      <c r="B32" s="4"/>
      <c r="C32" s="6"/>
      <c r="D32" s="6"/>
      <c r="E32" s="6"/>
      <c r="F32" s="20"/>
      <c r="G32" s="6"/>
      <c r="H32" s="6"/>
      <c r="P32" s="5"/>
    </row>
    <row r="33" spans="2:16" x14ac:dyDescent="0.25">
      <c r="B33" s="4"/>
      <c r="G33" s="6"/>
      <c r="H33" s="6"/>
      <c r="P33" s="5"/>
    </row>
    <row r="34" spans="2:16" ht="15.75" thickBot="1" x14ac:dyDescent="0.3">
      <c r="B34" s="4"/>
      <c r="C34" s="74" t="s">
        <v>19</v>
      </c>
      <c r="D34" s="74"/>
      <c r="E34" s="26"/>
      <c r="F34" s="17">
        <f>F11+F18+F31</f>
        <v>1055600</v>
      </c>
      <c r="G34" s="6"/>
      <c r="H34" s="6"/>
      <c r="I34" s="28" t="s">
        <v>20</v>
      </c>
      <c r="J34" s="29"/>
      <c r="K34" s="26"/>
      <c r="L34" s="26"/>
      <c r="M34" s="26"/>
      <c r="N34" s="17">
        <f>F34-N27</f>
        <v>982364</v>
      </c>
      <c r="O34" s="6"/>
      <c r="P34" s="5"/>
    </row>
    <row r="35" spans="2:16" ht="12" customHeight="1" thickTop="1" thickBot="1" x14ac:dyDescent="0.3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</sheetData>
  <mergeCells count="21">
    <mergeCell ref="C10:E10"/>
    <mergeCell ref="I10:M10"/>
    <mergeCell ref="I12:M12"/>
    <mergeCell ref="I15:K15"/>
    <mergeCell ref="C3:O3"/>
    <mergeCell ref="C4:O4"/>
    <mergeCell ref="I6:J6"/>
    <mergeCell ref="I8:J8"/>
    <mergeCell ref="C9:E9"/>
    <mergeCell ref="I9:M9"/>
    <mergeCell ref="N16:N17"/>
    <mergeCell ref="O16:O17"/>
    <mergeCell ref="N18:N19"/>
    <mergeCell ref="O18:O19"/>
    <mergeCell ref="C34:D34"/>
    <mergeCell ref="I16:M19"/>
    <mergeCell ref="I20:M21"/>
    <mergeCell ref="N20:N21"/>
    <mergeCell ref="O20:O21"/>
    <mergeCell ref="I27:J27"/>
    <mergeCell ref="C30:E30"/>
  </mergeCells>
  <phoneticPr fontId="8" type="noConversion"/>
  <pageMargins left="0.7" right="0.7" top="0.75" bottom="0.75" header="0.3" footer="0.3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7"/>
  <sheetViews>
    <sheetView showGridLines="0" workbookViewId="0">
      <selection activeCell="L5" sqref="L5"/>
    </sheetView>
  </sheetViews>
  <sheetFormatPr defaultColWidth="8.85546875" defaultRowHeight="15" x14ac:dyDescent="0.25"/>
  <cols>
    <col min="1" max="1" width="3.140625" customWidth="1"/>
    <col min="2" max="2" width="8.85546875" customWidth="1"/>
    <col min="5" max="5" width="17.85546875" customWidth="1"/>
    <col min="6" max="6" width="11.28515625" bestFit="1" customWidth="1"/>
    <col min="7" max="7" width="5.140625" customWidth="1"/>
    <col min="8" max="8" width="12.42578125" customWidth="1"/>
    <col min="9" max="9" width="10.42578125" customWidth="1"/>
  </cols>
  <sheetData>
    <row r="1" spans="2:9" ht="15.75" thickBot="1" x14ac:dyDescent="0.3"/>
    <row r="2" spans="2:9" x14ac:dyDescent="0.25">
      <c r="B2" s="1"/>
      <c r="C2" s="2"/>
      <c r="D2" s="2"/>
      <c r="E2" s="2"/>
      <c r="F2" s="2"/>
      <c r="G2" s="2"/>
      <c r="H2" s="2"/>
      <c r="I2" s="3"/>
    </row>
    <row r="3" spans="2:9" ht="15.75" x14ac:dyDescent="0.25">
      <c r="B3" s="4"/>
      <c r="C3" s="82" t="s">
        <v>21</v>
      </c>
      <c r="D3" s="82"/>
      <c r="E3" s="82"/>
      <c r="F3" s="82"/>
      <c r="G3" s="82"/>
      <c r="H3" s="82"/>
      <c r="I3" s="5"/>
    </row>
    <row r="4" spans="2:9" ht="15.75" x14ac:dyDescent="0.25">
      <c r="B4" s="4"/>
      <c r="C4" s="82" t="s">
        <v>51</v>
      </c>
      <c r="D4" s="82"/>
      <c r="E4" s="82"/>
      <c r="F4" s="82"/>
      <c r="G4" s="82"/>
      <c r="H4" s="82"/>
      <c r="I4" s="5"/>
    </row>
    <row r="5" spans="2:9" x14ac:dyDescent="0.25">
      <c r="B5" s="4"/>
      <c r="C5" s="6"/>
      <c r="D5" s="6"/>
      <c r="E5" s="6"/>
      <c r="F5" s="6"/>
      <c r="G5" s="6"/>
      <c r="H5" s="6"/>
      <c r="I5" s="5"/>
    </row>
    <row r="6" spans="2:9" x14ac:dyDescent="0.25">
      <c r="B6" s="4"/>
      <c r="C6" s="81" t="s">
        <v>70</v>
      </c>
      <c r="D6" s="81"/>
      <c r="E6" s="81"/>
      <c r="F6" s="33" t="s">
        <v>33</v>
      </c>
      <c r="G6" s="34"/>
      <c r="H6" s="33" t="s">
        <v>34</v>
      </c>
      <c r="I6" s="5"/>
    </row>
    <row r="7" spans="2:9" x14ac:dyDescent="0.25">
      <c r="B7" s="4"/>
      <c r="C7" s="79" t="s">
        <v>52</v>
      </c>
      <c r="D7" s="79"/>
      <c r="E7" s="79"/>
      <c r="F7" s="35">
        <f>H7/12</f>
        <v>8333.3333333333339</v>
      </c>
      <c r="G7" s="36"/>
      <c r="H7" s="37">
        <v>100000</v>
      </c>
      <c r="I7" s="5"/>
    </row>
    <row r="8" spans="2:9" x14ac:dyDescent="0.25">
      <c r="B8" s="4"/>
      <c r="C8" s="6"/>
      <c r="D8" s="6"/>
      <c r="E8" s="6"/>
      <c r="F8" s="35"/>
      <c r="G8" s="6"/>
      <c r="H8" s="35"/>
      <c r="I8" s="5"/>
    </row>
    <row r="9" spans="2:9" x14ac:dyDescent="0.25">
      <c r="B9" s="4"/>
      <c r="C9" s="81" t="s">
        <v>35</v>
      </c>
      <c r="D9" s="81"/>
      <c r="E9" s="81"/>
      <c r="F9" s="35"/>
      <c r="G9" s="6"/>
      <c r="H9" s="35"/>
      <c r="I9" s="5"/>
    </row>
    <row r="10" spans="2:9" x14ac:dyDescent="0.25">
      <c r="B10" s="4"/>
      <c r="C10" s="79" t="s">
        <v>71</v>
      </c>
      <c r="D10" s="79"/>
      <c r="E10" s="79"/>
      <c r="F10" s="35">
        <f>H10/12</f>
        <v>637.5</v>
      </c>
      <c r="G10" s="6"/>
      <c r="H10" s="35">
        <f>H7*0.0765</f>
        <v>7650</v>
      </c>
      <c r="I10" s="5"/>
    </row>
    <row r="11" spans="2:9" x14ac:dyDescent="0.25">
      <c r="B11" s="4"/>
      <c r="C11" s="87" t="s">
        <v>36</v>
      </c>
      <c r="D11" s="87"/>
      <c r="E11" s="87"/>
      <c r="F11" s="38">
        <f>H11/12</f>
        <v>1392.7083333333333</v>
      </c>
      <c r="G11" s="39"/>
      <c r="H11" s="38">
        <f>(((H7-73800)*0.25)+10162.5)</f>
        <v>16712.5</v>
      </c>
      <c r="I11" s="5"/>
    </row>
    <row r="12" spans="2:9" x14ac:dyDescent="0.25">
      <c r="B12" s="4"/>
      <c r="C12" s="6" t="s">
        <v>37</v>
      </c>
      <c r="D12" s="6"/>
      <c r="E12" s="6"/>
      <c r="F12" s="35">
        <f>SUM(F10:F11)</f>
        <v>2030.2083333333333</v>
      </c>
      <c r="G12" s="6"/>
      <c r="H12" s="35">
        <f>SUM(H10:H11)</f>
        <v>24362.5</v>
      </c>
      <c r="I12" s="5"/>
    </row>
    <row r="13" spans="2:9" x14ac:dyDescent="0.25">
      <c r="B13" s="4"/>
      <c r="C13" s="6"/>
      <c r="D13" s="6"/>
      <c r="E13" s="6"/>
      <c r="F13" s="35"/>
      <c r="G13" s="6"/>
      <c r="H13" s="35"/>
      <c r="I13" s="5"/>
    </row>
    <row r="14" spans="2:9" ht="15.75" thickBot="1" x14ac:dyDescent="0.3">
      <c r="B14" s="4"/>
      <c r="C14" s="74" t="s">
        <v>38</v>
      </c>
      <c r="D14" s="74"/>
      <c r="E14" s="26"/>
      <c r="F14" s="40">
        <f>F7-F12</f>
        <v>6303.1250000000009</v>
      </c>
      <c r="G14" s="26"/>
      <c r="H14" s="40">
        <f>H7-H12</f>
        <v>75637.5</v>
      </c>
      <c r="I14" s="5"/>
    </row>
    <row r="15" spans="2:9" ht="15.75" thickTop="1" x14ac:dyDescent="0.25">
      <c r="B15" s="4"/>
      <c r="C15" s="6"/>
      <c r="D15" s="6"/>
      <c r="E15" s="6"/>
      <c r="F15" s="35"/>
      <c r="G15" s="6"/>
      <c r="H15" s="35"/>
      <c r="I15" s="5"/>
    </row>
    <row r="16" spans="2:9" x14ac:dyDescent="0.25">
      <c r="B16" s="4"/>
      <c r="C16" s="81" t="s">
        <v>39</v>
      </c>
      <c r="D16" s="81"/>
      <c r="E16" s="6"/>
      <c r="F16" s="35"/>
      <c r="G16" s="6"/>
      <c r="H16" s="35"/>
      <c r="I16" s="5"/>
    </row>
    <row r="17" spans="2:9" x14ac:dyDescent="0.25">
      <c r="B17" s="4"/>
      <c r="C17" s="86" t="s">
        <v>40</v>
      </c>
      <c r="D17" s="86"/>
      <c r="E17" s="86"/>
      <c r="F17" s="37">
        <f>H17/12</f>
        <v>250</v>
      </c>
      <c r="G17" s="41"/>
      <c r="H17" s="37">
        <v>3000</v>
      </c>
      <c r="I17" s="5"/>
    </row>
    <row r="18" spans="2:9" x14ac:dyDescent="0.25">
      <c r="B18" s="4"/>
      <c r="C18" s="86" t="s">
        <v>41</v>
      </c>
      <c r="D18" s="86"/>
      <c r="E18" s="86"/>
      <c r="F18" s="37">
        <f>H18/12</f>
        <v>100</v>
      </c>
      <c r="G18" s="41"/>
      <c r="H18" s="37">
        <v>1200</v>
      </c>
      <c r="I18" s="5"/>
    </row>
    <row r="19" spans="2:9" x14ac:dyDescent="0.25">
      <c r="B19" s="4"/>
      <c r="C19" s="43" t="s">
        <v>64</v>
      </c>
      <c r="D19" s="6"/>
      <c r="E19" s="6"/>
      <c r="F19" s="59">
        <v>553.16</v>
      </c>
      <c r="G19" s="42"/>
      <c r="H19" s="59">
        <f>F19*12</f>
        <v>6637.92</v>
      </c>
      <c r="I19" s="5"/>
    </row>
    <row r="20" spans="2:9" x14ac:dyDescent="0.25">
      <c r="B20" s="4"/>
      <c r="C20" s="43" t="s">
        <v>42</v>
      </c>
      <c r="D20" s="6"/>
      <c r="E20" s="6"/>
      <c r="F20" s="37">
        <v>370</v>
      </c>
      <c r="G20" s="41"/>
      <c r="H20" s="37">
        <f>F20*12</f>
        <v>4440</v>
      </c>
      <c r="I20" s="5"/>
    </row>
    <row r="21" spans="2:9" x14ac:dyDescent="0.25">
      <c r="B21" s="4"/>
      <c r="C21" s="86" t="s">
        <v>43</v>
      </c>
      <c r="D21" s="86"/>
      <c r="E21" s="86"/>
      <c r="F21" s="37">
        <f t="shared" ref="F21:F27" si="0">H21/12</f>
        <v>133.33333333333334</v>
      </c>
      <c r="G21" s="41"/>
      <c r="H21" s="37">
        <v>1600</v>
      </c>
      <c r="I21" s="5"/>
    </row>
    <row r="22" spans="2:9" x14ac:dyDescent="0.25">
      <c r="B22" s="4"/>
      <c r="C22" s="86" t="s">
        <v>44</v>
      </c>
      <c r="D22" s="86"/>
      <c r="E22" s="86"/>
      <c r="F22" s="37">
        <v>80</v>
      </c>
      <c r="G22" s="41"/>
      <c r="H22" s="37">
        <f>F22*12</f>
        <v>960</v>
      </c>
      <c r="I22" s="5"/>
    </row>
    <row r="23" spans="2:9" x14ac:dyDescent="0.25">
      <c r="B23" s="4"/>
      <c r="C23" s="44" t="s">
        <v>65</v>
      </c>
      <c r="D23" s="44"/>
      <c r="E23" s="44"/>
      <c r="F23" s="37">
        <v>60</v>
      </c>
      <c r="G23" s="41"/>
      <c r="H23" s="37">
        <f>F23*12</f>
        <v>720</v>
      </c>
      <c r="I23" s="5"/>
    </row>
    <row r="24" spans="2:9" x14ac:dyDescent="0.25">
      <c r="B24" s="4"/>
      <c r="C24" s="86" t="s">
        <v>45</v>
      </c>
      <c r="D24" s="86"/>
      <c r="E24" s="86"/>
      <c r="F24" s="37">
        <f t="shared" si="0"/>
        <v>833.33333333333337</v>
      </c>
      <c r="G24" s="41"/>
      <c r="H24" s="37">
        <v>10000</v>
      </c>
      <c r="I24" s="5"/>
    </row>
    <row r="25" spans="2:9" ht="15" customHeight="1" x14ac:dyDescent="0.25">
      <c r="B25" s="4"/>
      <c r="C25" s="86" t="s">
        <v>46</v>
      </c>
      <c r="D25" s="86"/>
      <c r="E25" s="86"/>
      <c r="F25" s="37">
        <f t="shared" si="0"/>
        <v>300</v>
      </c>
      <c r="G25" s="41"/>
      <c r="H25" s="37">
        <v>3600</v>
      </c>
      <c r="I25" s="5"/>
    </row>
    <row r="26" spans="2:9" x14ac:dyDescent="0.25">
      <c r="B26" s="4"/>
      <c r="C26" s="86" t="s">
        <v>69</v>
      </c>
      <c r="D26" s="86"/>
      <c r="E26" s="86"/>
      <c r="F26" s="37">
        <f t="shared" si="0"/>
        <v>333.33333333333331</v>
      </c>
      <c r="G26" s="41"/>
      <c r="H26" s="37">
        <v>4000</v>
      </c>
      <c r="I26" s="5"/>
    </row>
    <row r="27" spans="2:9" x14ac:dyDescent="0.25">
      <c r="B27" s="4"/>
      <c r="C27" s="86" t="s">
        <v>47</v>
      </c>
      <c r="D27" s="86"/>
      <c r="E27" s="86"/>
      <c r="F27" s="37">
        <f t="shared" si="0"/>
        <v>291.66666666666669</v>
      </c>
      <c r="G27" s="41"/>
      <c r="H27" s="37">
        <v>3500</v>
      </c>
      <c r="I27" s="5"/>
    </row>
    <row r="28" spans="2:9" x14ac:dyDescent="0.25">
      <c r="B28" s="4"/>
      <c r="C28" s="86" t="s">
        <v>48</v>
      </c>
      <c r="D28" s="86"/>
      <c r="E28" s="86"/>
      <c r="F28" s="37">
        <f>H28/12</f>
        <v>400</v>
      </c>
      <c r="G28" s="41"/>
      <c r="H28" s="37">
        <v>4800</v>
      </c>
      <c r="I28" s="5"/>
    </row>
    <row r="29" spans="2:9" x14ac:dyDescent="0.25">
      <c r="B29" s="4"/>
      <c r="C29" t="s">
        <v>66</v>
      </c>
      <c r="F29" s="37">
        <v>1000</v>
      </c>
      <c r="H29" s="37">
        <f>F29*12</f>
        <v>12000</v>
      </c>
      <c r="I29" s="5"/>
    </row>
    <row r="30" spans="2:9" x14ac:dyDescent="0.25">
      <c r="B30" s="4"/>
      <c r="C30" s="62" t="s">
        <v>67</v>
      </c>
      <c r="D30" s="62"/>
      <c r="E30" s="62"/>
      <c r="F30" s="37">
        <v>333.33300000000003</v>
      </c>
      <c r="G30" s="65"/>
      <c r="H30" s="37">
        <f>F30*12</f>
        <v>3999.9960000000001</v>
      </c>
      <c r="I30" s="5"/>
    </row>
    <row r="31" spans="2:9" x14ac:dyDescent="0.25">
      <c r="B31" s="4"/>
      <c r="C31" s="62" t="s">
        <v>68</v>
      </c>
      <c r="D31" s="62"/>
      <c r="E31" s="62"/>
      <c r="F31" s="37">
        <f>H31/12</f>
        <v>416.66666666666669</v>
      </c>
      <c r="G31" s="65"/>
      <c r="H31" s="37">
        <v>5000</v>
      </c>
      <c r="I31" s="5"/>
    </row>
    <row r="32" spans="2:9" x14ac:dyDescent="0.25">
      <c r="B32" s="4"/>
      <c r="C32" s="84" t="s">
        <v>49</v>
      </c>
      <c r="D32" s="84"/>
      <c r="E32" s="84"/>
      <c r="F32" s="38">
        <f>H32/12</f>
        <v>25</v>
      </c>
      <c r="G32" s="45"/>
      <c r="H32" s="38">
        <v>300</v>
      </c>
      <c r="I32" s="5"/>
    </row>
    <row r="33" spans="2:9" ht="15.75" thickBot="1" x14ac:dyDescent="0.3">
      <c r="B33" s="4"/>
      <c r="C33" s="46" t="s">
        <v>50</v>
      </c>
      <c r="D33" s="46"/>
      <c r="E33" s="46"/>
      <c r="F33" s="47">
        <f>SUM(F17:F32)</f>
        <v>5479.8263333333325</v>
      </c>
      <c r="G33" s="46"/>
      <c r="H33" s="47">
        <f>SUM(H17:H32)</f>
        <v>65757.915999999997</v>
      </c>
      <c r="I33" s="5"/>
    </row>
    <row r="34" spans="2:9" ht="15.75" thickTop="1" x14ac:dyDescent="0.25">
      <c r="B34" s="4"/>
      <c r="C34" s="6"/>
      <c r="D34" s="6"/>
      <c r="E34" s="6"/>
      <c r="F34" s="35"/>
      <c r="G34" s="6"/>
      <c r="H34" s="35"/>
      <c r="I34" s="5"/>
    </row>
    <row r="35" spans="2:9" x14ac:dyDescent="0.25">
      <c r="B35" s="4"/>
      <c r="C35" s="6"/>
      <c r="D35" s="6"/>
      <c r="E35" s="6"/>
      <c r="F35" s="35"/>
      <c r="G35" s="6"/>
      <c r="H35" s="35"/>
      <c r="I35" s="5"/>
    </row>
    <row r="36" spans="2:9" ht="15.75" thickBot="1" x14ac:dyDescent="0.3">
      <c r="B36" s="4"/>
      <c r="C36" s="85" t="s">
        <v>72</v>
      </c>
      <c r="D36" s="85"/>
      <c r="E36" s="85"/>
      <c r="F36" s="48">
        <f>F14-F33</f>
        <v>823.2986666666684</v>
      </c>
      <c r="G36" s="49"/>
      <c r="H36" s="48">
        <f>H14-H33</f>
        <v>9879.5840000000026</v>
      </c>
      <c r="I36" s="5"/>
    </row>
    <row r="37" spans="2:9" ht="15.75" thickBot="1" x14ac:dyDescent="0.3">
      <c r="B37" s="30"/>
      <c r="C37" s="31"/>
      <c r="D37" s="31"/>
      <c r="E37" s="31"/>
      <c r="F37" s="31"/>
      <c r="G37" s="31"/>
      <c r="H37" s="31"/>
      <c r="I37" s="32"/>
    </row>
  </sheetData>
  <mergeCells count="20">
    <mergeCell ref="C3:H3"/>
    <mergeCell ref="C4:H4"/>
    <mergeCell ref="C6:E6"/>
    <mergeCell ref="C7:E7"/>
    <mergeCell ref="C14:D14"/>
    <mergeCell ref="C16:D16"/>
    <mergeCell ref="C17:E17"/>
    <mergeCell ref="C9:E9"/>
    <mergeCell ref="C10:E10"/>
    <mergeCell ref="C11:E11"/>
    <mergeCell ref="C18:E18"/>
    <mergeCell ref="C21:E21"/>
    <mergeCell ref="C22:E22"/>
    <mergeCell ref="C24:E24"/>
    <mergeCell ref="C25:E25"/>
    <mergeCell ref="C32:E32"/>
    <mergeCell ref="C36:E36"/>
    <mergeCell ref="C26:E26"/>
    <mergeCell ref="C27:E27"/>
    <mergeCell ref="C28:E2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9"/>
  <sheetViews>
    <sheetView topLeftCell="A105" workbookViewId="0">
      <selection activeCell="B2" sqref="B2"/>
    </sheetView>
  </sheetViews>
  <sheetFormatPr defaultColWidth="8.85546875" defaultRowHeight="15" x14ac:dyDescent="0.25"/>
  <cols>
    <col min="1" max="1" width="16.85546875" bestFit="1" customWidth="1"/>
    <col min="2" max="2" width="11.42578125" bestFit="1" customWidth="1"/>
    <col min="3" max="3" width="12.42578125" bestFit="1" customWidth="1"/>
    <col min="4" max="4" width="17" bestFit="1" customWidth="1"/>
    <col min="5" max="5" width="13.28515625" bestFit="1" customWidth="1"/>
    <col min="6" max="6" width="16.7109375" bestFit="1" customWidth="1"/>
  </cols>
  <sheetData>
    <row r="2" spans="1:6" x14ac:dyDescent="0.25">
      <c r="A2" t="s">
        <v>61</v>
      </c>
      <c r="B2" s="54">
        <v>10</v>
      </c>
    </row>
    <row r="3" spans="1:6" x14ac:dyDescent="0.25">
      <c r="A3" t="s">
        <v>53</v>
      </c>
      <c r="B3" s="55">
        <v>54000</v>
      </c>
    </row>
    <row r="4" spans="1:6" x14ac:dyDescent="0.25">
      <c r="A4" t="s">
        <v>54</v>
      </c>
      <c r="B4" s="56">
        <v>4.2500000000000003E-2</v>
      </c>
    </row>
    <row r="5" spans="1:6" x14ac:dyDescent="0.25">
      <c r="A5" t="s">
        <v>55</v>
      </c>
      <c r="B5" s="57">
        <f>-PMT(B4/12,B2*12,B3,0)</f>
        <v>553.16268011330919</v>
      </c>
    </row>
    <row r="7" spans="1:6" x14ac:dyDescent="0.25">
      <c r="A7" t="s">
        <v>56</v>
      </c>
      <c r="B7" t="s">
        <v>57</v>
      </c>
      <c r="C7" t="s">
        <v>58</v>
      </c>
      <c r="D7" t="s">
        <v>55</v>
      </c>
      <c r="E7" t="s">
        <v>59</v>
      </c>
      <c r="F7" t="s">
        <v>60</v>
      </c>
    </row>
    <row r="8" spans="1:6" x14ac:dyDescent="0.25">
      <c r="A8" s="50">
        <v>41944</v>
      </c>
      <c r="B8" s="51">
        <f>B3</f>
        <v>54000</v>
      </c>
      <c r="C8" s="51">
        <f>B8*($B$4/12)</f>
        <v>191.25</v>
      </c>
      <c r="D8" s="52">
        <f>$B$5</f>
        <v>553.16268011330919</v>
      </c>
      <c r="E8" s="51">
        <f>D8-C8</f>
        <v>361.91268011330919</v>
      </c>
      <c r="F8" s="51">
        <f>B8-E8</f>
        <v>53638.08731988669</v>
      </c>
    </row>
    <row r="9" spans="1:6" x14ac:dyDescent="0.25">
      <c r="A9" s="50">
        <v>41974</v>
      </c>
      <c r="B9" s="53">
        <f>F8</f>
        <v>53638.08731988669</v>
      </c>
      <c r="C9" s="51">
        <f t="shared" ref="C9:C72" si="0">B9*($B$4/12)</f>
        <v>189.9682259245987</v>
      </c>
      <c r="D9" s="52">
        <f t="shared" ref="D9:D72" si="1">$B$5</f>
        <v>553.16268011330919</v>
      </c>
      <c r="E9" s="51">
        <f t="shared" ref="E9:E72" si="2">D9-C9</f>
        <v>363.19445418871049</v>
      </c>
      <c r="F9" s="51">
        <f t="shared" ref="F9:F72" si="3">B9-E9</f>
        <v>53274.892865697977</v>
      </c>
    </row>
    <row r="10" spans="1:6" x14ac:dyDescent="0.25">
      <c r="A10" s="50">
        <v>42005</v>
      </c>
      <c r="B10" s="53">
        <f t="shared" ref="B10:B73" si="4">F9</f>
        <v>53274.892865697977</v>
      </c>
      <c r="C10" s="51">
        <f t="shared" si="0"/>
        <v>188.68191223268036</v>
      </c>
      <c r="D10" s="52">
        <f t="shared" si="1"/>
        <v>553.16268011330919</v>
      </c>
      <c r="E10" s="51">
        <f t="shared" si="2"/>
        <v>364.48076788062883</v>
      </c>
      <c r="F10" s="51">
        <f t="shared" si="3"/>
        <v>52910.412097817345</v>
      </c>
    </row>
    <row r="11" spans="1:6" x14ac:dyDescent="0.25">
      <c r="A11" s="50">
        <v>42036</v>
      </c>
      <c r="B11" s="53">
        <f t="shared" si="4"/>
        <v>52910.412097817345</v>
      </c>
      <c r="C11" s="51">
        <f t="shared" si="0"/>
        <v>187.39104284643645</v>
      </c>
      <c r="D11" s="52">
        <f t="shared" si="1"/>
        <v>553.16268011330919</v>
      </c>
      <c r="E11" s="51">
        <f t="shared" si="2"/>
        <v>365.77163726687274</v>
      </c>
      <c r="F11" s="51">
        <f t="shared" si="3"/>
        <v>52544.640460550472</v>
      </c>
    </row>
    <row r="12" spans="1:6" x14ac:dyDescent="0.25">
      <c r="A12" s="50">
        <v>42064</v>
      </c>
      <c r="B12" s="53">
        <f t="shared" si="4"/>
        <v>52544.640460550472</v>
      </c>
      <c r="C12" s="51">
        <f t="shared" si="0"/>
        <v>186.09560163111627</v>
      </c>
      <c r="D12" s="52">
        <f t="shared" si="1"/>
        <v>553.16268011330919</v>
      </c>
      <c r="E12" s="51">
        <f t="shared" si="2"/>
        <v>367.06707848219293</v>
      </c>
      <c r="F12" s="51">
        <f t="shared" si="3"/>
        <v>52177.57338206828</v>
      </c>
    </row>
    <row r="13" spans="1:6" x14ac:dyDescent="0.25">
      <c r="A13" s="50">
        <v>42095</v>
      </c>
      <c r="B13" s="53">
        <f t="shared" si="4"/>
        <v>52177.57338206828</v>
      </c>
      <c r="C13" s="51">
        <f t="shared" si="0"/>
        <v>184.79557239482517</v>
      </c>
      <c r="D13" s="52">
        <f t="shared" si="1"/>
        <v>553.16268011330919</v>
      </c>
      <c r="E13" s="51">
        <f t="shared" si="2"/>
        <v>368.36710771848402</v>
      </c>
      <c r="F13" s="51">
        <f t="shared" si="3"/>
        <v>51809.206274349795</v>
      </c>
    </row>
    <row r="14" spans="1:6" x14ac:dyDescent="0.25">
      <c r="A14" s="50">
        <v>42125</v>
      </c>
      <c r="B14" s="53">
        <f t="shared" si="4"/>
        <v>51809.206274349795</v>
      </c>
      <c r="C14" s="51">
        <f t="shared" si="0"/>
        <v>183.49093888832221</v>
      </c>
      <c r="D14" s="52">
        <f t="shared" si="1"/>
        <v>553.16268011330919</v>
      </c>
      <c r="E14" s="51">
        <f t="shared" si="2"/>
        <v>369.67174122498699</v>
      </c>
      <c r="F14" s="51">
        <f t="shared" si="3"/>
        <v>51439.53453312481</v>
      </c>
    </row>
    <row r="15" spans="1:6" x14ac:dyDescent="0.25">
      <c r="A15" s="50">
        <v>42156</v>
      </c>
      <c r="B15" s="53">
        <f t="shared" si="4"/>
        <v>51439.53453312481</v>
      </c>
      <c r="C15" s="51">
        <f t="shared" si="0"/>
        <v>182.18168480481705</v>
      </c>
      <c r="D15" s="52">
        <f t="shared" si="1"/>
        <v>553.16268011330919</v>
      </c>
      <c r="E15" s="51">
        <f t="shared" si="2"/>
        <v>370.98099530849214</v>
      </c>
      <c r="F15" s="51">
        <f t="shared" si="3"/>
        <v>51068.553537816319</v>
      </c>
    </row>
    <row r="16" spans="1:6" x14ac:dyDescent="0.25">
      <c r="A16" s="50">
        <v>42186</v>
      </c>
      <c r="B16" s="53">
        <f t="shared" si="4"/>
        <v>51068.553537816319</v>
      </c>
      <c r="C16" s="51">
        <f t="shared" si="0"/>
        <v>180.86779377976615</v>
      </c>
      <c r="D16" s="52">
        <f t="shared" si="1"/>
        <v>553.16268011330919</v>
      </c>
      <c r="E16" s="51">
        <f t="shared" si="2"/>
        <v>372.29488633354305</v>
      </c>
      <c r="F16" s="51">
        <f t="shared" si="3"/>
        <v>50696.258651482778</v>
      </c>
    </row>
    <row r="17" spans="1:6" x14ac:dyDescent="0.25">
      <c r="A17" s="50">
        <v>42217</v>
      </c>
      <c r="B17" s="53">
        <f t="shared" si="4"/>
        <v>50696.258651482778</v>
      </c>
      <c r="C17" s="51">
        <f t="shared" si="0"/>
        <v>179.54924939066819</v>
      </c>
      <c r="D17" s="52">
        <f t="shared" si="1"/>
        <v>553.16268011330919</v>
      </c>
      <c r="E17" s="51">
        <f t="shared" si="2"/>
        <v>373.613430722641</v>
      </c>
      <c r="F17" s="51">
        <f t="shared" si="3"/>
        <v>50322.64522076014</v>
      </c>
    </row>
    <row r="18" spans="1:6" x14ac:dyDescent="0.25">
      <c r="A18" s="50">
        <v>42248</v>
      </c>
      <c r="B18" s="53">
        <f t="shared" si="4"/>
        <v>50322.64522076014</v>
      </c>
      <c r="C18" s="51">
        <f t="shared" si="0"/>
        <v>178.22603515685884</v>
      </c>
      <c r="D18" s="52">
        <f t="shared" si="1"/>
        <v>553.16268011330919</v>
      </c>
      <c r="E18" s="51">
        <f t="shared" si="2"/>
        <v>374.93664495645032</v>
      </c>
      <c r="F18" s="51">
        <f t="shared" si="3"/>
        <v>49947.708575803692</v>
      </c>
    </row>
    <row r="19" spans="1:6" x14ac:dyDescent="0.25">
      <c r="A19" s="50">
        <v>42278</v>
      </c>
      <c r="B19" s="53">
        <f t="shared" si="4"/>
        <v>49947.708575803692</v>
      </c>
      <c r="C19" s="51">
        <f t="shared" si="0"/>
        <v>176.89813453930475</v>
      </c>
      <c r="D19" s="52">
        <f t="shared" si="1"/>
        <v>553.16268011330919</v>
      </c>
      <c r="E19" s="51">
        <f t="shared" si="2"/>
        <v>376.26454557400444</v>
      </c>
      <c r="F19" s="51">
        <f t="shared" si="3"/>
        <v>49571.444030229686</v>
      </c>
    </row>
    <row r="20" spans="1:6" x14ac:dyDescent="0.25">
      <c r="A20" s="50">
        <v>42309</v>
      </c>
      <c r="B20" s="53">
        <f t="shared" si="4"/>
        <v>49571.444030229686</v>
      </c>
      <c r="C20" s="51">
        <f t="shared" si="0"/>
        <v>175.56553094039683</v>
      </c>
      <c r="D20" s="52">
        <f t="shared" si="1"/>
        <v>553.16268011330919</v>
      </c>
      <c r="E20" s="51">
        <f t="shared" si="2"/>
        <v>377.5971491729124</v>
      </c>
      <c r="F20" s="51">
        <f t="shared" si="3"/>
        <v>49193.846881056772</v>
      </c>
    </row>
    <row r="21" spans="1:6" x14ac:dyDescent="0.25">
      <c r="A21" s="50">
        <v>42339</v>
      </c>
      <c r="B21" s="53">
        <f t="shared" si="4"/>
        <v>49193.846881056772</v>
      </c>
      <c r="C21" s="51">
        <f t="shared" si="0"/>
        <v>174.22820770374275</v>
      </c>
      <c r="D21" s="52">
        <f t="shared" si="1"/>
        <v>553.16268011330919</v>
      </c>
      <c r="E21" s="51">
        <f t="shared" si="2"/>
        <v>378.93447240956641</v>
      </c>
      <c r="F21" s="51">
        <f t="shared" si="3"/>
        <v>48814.912408647207</v>
      </c>
    </row>
    <row r="22" spans="1:6" x14ac:dyDescent="0.25">
      <c r="A22" s="50">
        <v>42370</v>
      </c>
      <c r="B22" s="53">
        <f t="shared" si="4"/>
        <v>48814.912408647207</v>
      </c>
      <c r="C22" s="51">
        <f t="shared" si="0"/>
        <v>172.88614811395888</v>
      </c>
      <c r="D22" s="52">
        <f t="shared" si="1"/>
        <v>553.16268011330919</v>
      </c>
      <c r="E22" s="51">
        <f t="shared" si="2"/>
        <v>380.27653199935031</v>
      </c>
      <c r="F22" s="51">
        <f t="shared" si="3"/>
        <v>48434.635876647859</v>
      </c>
    </row>
    <row r="23" spans="1:6" x14ac:dyDescent="0.25">
      <c r="A23" s="50">
        <v>42401</v>
      </c>
      <c r="B23" s="53">
        <f t="shared" si="4"/>
        <v>48434.635876647859</v>
      </c>
      <c r="C23" s="51">
        <f t="shared" si="0"/>
        <v>171.53933539646118</v>
      </c>
      <c r="D23" s="52">
        <f t="shared" si="1"/>
        <v>553.16268011330919</v>
      </c>
      <c r="E23" s="51">
        <f t="shared" si="2"/>
        <v>381.62334471684801</v>
      </c>
      <c r="F23" s="51">
        <f t="shared" si="3"/>
        <v>48053.01253193101</v>
      </c>
    </row>
    <row r="24" spans="1:6" x14ac:dyDescent="0.25">
      <c r="A24" s="50">
        <v>42430</v>
      </c>
      <c r="B24" s="53">
        <f t="shared" si="4"/>
        <v>48053.01253193101</v>
      </c>
      <c r="C24" s="51">
        <f t="shared" si="0"/>
        <v>170.18775271725568</v>
      </c>
      <c r="D24" s="52">
        <f t="shared" si="1"/>
        <v>553.16268011330919</v>
      </c>
      <c r="E24" s="51">
        <f t="shared" si="2"/>
        <v>382.97492739605354</v>
      </c>
      <c r="F24" s="51">
        <f t="shared" si="3"/>
        <v>47670.037604534955</v>
      </c>
    </row>
    <row r="25" spans="1:6" x14ac:dyDescent="0.25">
      <c r="A25" s="50">
        <v>42461</v>
      </c>
      <c r="B25" s="53">
        <f t="shared" si="4"/>
        <v>47670.037604534955</v>
      </c>
      <c r="C25" s="51">
        <f t="shared" si="0"/>
        <v>168.83138318272799</v>
      </c>
      <c r="D25" s="52">
        <f t="shared" si="1"/>
        <v>553.16268011330919</v>
      </c>
      <c r="E25" s="51">
        <f t="shared" si="2"/>
        <v>384.33129693058117</v>
      </c>
      <c r="F25" s="51">
        <f t="shared" si="3"/>
        <v>47285.706307604371</v>
      </c>
    </row>
    <row r="26" spans="1:6" x14ac:dyDescent="0.25">
      <c r="A26" s="50">
        <v>42491</v>
      </c>
      <c r="B26" s="53">
        <f t="shared" si="4"/>
        <v>47285.706307604371</v>
      </c>
      <c r="C26" s="51">
        <f t="shared" si="0"/>
        <v>167.47020983943216</v>
      </c>
      <c r="D26" s="52">
        <f t="shared" si="1"/>
        <v>553.16268011330919</v>
      </c>
      <c r="E26" s="51">
        <f t="shared" si="2"/>
        <v>385.69247027387701</v>
      </c>
      <c r="F26" s="51">
        <f t="shared" si="3"/>
        <v>46900.013837330494</v>
      </c>
    </row>
    <row r="27" spans="1:6" x14ac:dyDescent="0.25">
      <c r="A27" s="50">
        <v>42522</v>
      </c>
      <c r="B27" s="53">
        <f t="shared" si="4"/>
        <v>46900.013837330494</v>
      </c>
      <c r="C27" s="51">
        <f t="shared" si="0"/>
        <v>166.10421567387885</v>
      </c>
      <c r="D27" s="52">
        <f t="shared" si="1"/>
        <v>553.16268011330919</v>
      </c>
      <c r="E27" s="51">
        <f t="shared" si="2"/>
        <v>387.05846443943034</v>
      </c>
      <c r="F27" s="51">
        <f t="shared" si="3"/>
        <v>46512.955372891061</v>
      </c>
    </row>
    <row r="28" spans="1:6" x14ac:dyDescent="0.25">
      <c r="A28" s="50">
        <v>42552</v>
      </c>
      <c r="B28" s="53">
        <f t="shared" si="4"/>
        <v>46512.955372891061</v>
      </c>
      <c r="C28" s="51">
        <f t="shared" si="0"/>
        <v>164.73338361232251</v>
      </c>
      <c r="D28" s="52">
        <f t="shared" si="1"/>
        <v>553.16268011330919</v>
      </c>
      <c r="E28" s="51">
        <f t="shared" si="2"/>
        <v>388.42929650098665</v>
      </c>
      <c r="F28" s="51">
        <f t="shared" si="3"/>
        <v>46124.526076390073</v>
      </c>
    </row>
    <row r="29" spans="1:6" x14ac:dyDescent="0.25">
      <c r="A29" s="50">
        <v>42583</v>
      </c>
      <c r="B29" s="53">
        <f t="shared" si="4"/>
        <v>46124.526076390073</v>
      </c>
      <c r="C29" s="51">
        <f t="shared" si="0"/>
        <v>163.35769652054819</v>
      </c>
      <c r="D29" s="52">
        <f t="shared" si="1"/>
        <v>553.16268011330919</v>
      </c>
      <c r="E29" s="51">
        <f t="shared" si="2"/>
        <v>389.804983592761</v>
      </c>
      <c r="F29" s="51">
        <f t="shared" si="3"/>
        <v>45734.721092797314</v>
      </c>
    </row>
    <row r="30" spans="1:6" x14ac:dyDescent="0.25">
      <c r="A30" s="50">
        <v>42614</v>
      </c>
      <c r="B30" s="53">
        <f t="shared" si="4"/>
        <v>45734.721092797314</v>
      </c>
      <c r="C30" s="51">
        <f t="shared" si="0"/>
        <v>161.97713720365715</v>
      </c>
      <c r="D30" s="52">
        <f t="shared" si="1"/>
        <v>553.16268011330919</v>
      </c>
      <c r="E30" s="51">
        <f t="shared" si="2"/>
        <v>391.18554290965204</v>
      </c>
      <c r="F30" s="51">
        <f t="shared" si="3"/>
        <v>45343.53554988766</v>
      </c>
    </row>
    <row r="31" spans="1:6" x14ac:dyDescent="0.25">
      <c r="A31" s="50">
        <v>42644</v>
      </c>
      <c r="B31" s="53">
        <f t="shared" si="4"/>
        <v>45343.53554988766</v>
      </c>
      <c r="C31" s="51">
        <f t="shared" si="0"/>
        <v>160.59168840585215</v>
      </c>
      <c r="D31" s="52">
        <f t="shared" si="1"/>
        <v>553.16268011330919</v>
      </c>
      <c r="E31" s="51">
        <f t="shared" si="2"/>
        <v>392.57099170745704</v>
      </c>
      <c r="F31" s="51">
        <f t="shared" si="3"/>
        <v>44950.964558180203</v>
      </c>
    </row>
    <row r="32" spans="1:6" x14ac:dyDescent="0.25">
      <c r="A32" s="50">
        <v>42675</v>
      </c>
      <c r="B32" s="53">
        <f t="shared" si="4"/>
        <v>44950.964558180203</v>
      </c>
      <c r="C32" s="51">
        <f t="shared" si="0"/>
        <v>159.20133281022157</v>
      </c>
      <c r="D32" s="52">
        <f t="shared" si="1"/>
        <v>553.16268011330919</v>
      </c>
      <c r="E32" s="51">
        <f t="shared" si="2"/>
        <v>393.96134730308762</v>
      </c>
      <c r="F32" s="51">
        <f t="shared" si="3"/>
        <v>44557.003210877119</v>
      </c>
    </row>
    <row r="33" spans="1:6" x14ac:dyDescent="0.25">
      <c r="A33" s="50">
        <v>42705</v>
      </c>
      <c r="B33" s="53">
        <f t="shared" si="4"/>
        <v>44557.003210877119</v>
      </c>
      <c r="C33" s="51">
        <f t="shared" si="0"/>
        <v>157.80605303852315</v>
      </c>
      <c r="D33" s="52">
        <f t="shared" si="1"/>
        <v>553.16268011330919</v>
      </c>
      <c r="E33" s="51">
        <f t="shared" si="2"/>
        <v>395.35662707478605</v>
      </c>
      <c r="F33" s="51">
        <f t="shared" si="3"/>
        <v>44161.646583802336</v>
      </c>
    </row>
    <row r="34" spans="1:6" x14ac:dyDescent="0.25">
      <c r="A34" s="50">
        <v>42736</v>
      </c>
      <c r="B34" s="53">
        <f t="shared" si="4"/>
        <v>44161.646583802336</v>
      </c>
      <c r="C34" s="51">
        <f t="shared" si="0"/>
        <v>156.4058316509666</v>
      </c>
      <c r="D34" s="52">
        <f t="shared" si="1"/>
        <v>553.16268011330919</v>
      </c>
      <c r="E34" s="51">
        <f t="shared" si="2"/>
        <v>396.75684846234259</v>
      </c>
      <c r="F34" s="51">
        <f t="shared" si="3"/>
        <v>43764.889735339995</v>
      </c>
    </row>
    <row r="35" spans="1:6" x14ac:dyDescent="0.25">
      <c r="A35" s="50">
        <v>42767</v>
      </c>
      <c r="B35" s="53">
        <f t="shared" si="4"/>
        <v>43764.889735339995</v>
      </c>
      <c r="C35" s="51">
        <f t="shared" si="0"/>
        <v>155.00065114599582</v>
      </c>
      <c r="D35" s="52">
        <f t="shared" si="1"/>
        <v>553.16268011330919</v>
      </c>
      <c r="E35" s="51">
        <f t="shared" si="2"/>
        <v>398.1620289673134</v>
      </c>
      <c r="F35" s="51">
        <f t="shared" si="3"/>
        <v>43366.72770637268</v>
      </c>
    </row>
    <row r="36" spans="1:6" x14ac:dyDescent="0.25">
      <c r="A36" s="50">
        <v>42795</v>
      </c>
      <c r="B36" s="53">
        <f t="shared" si="4"/>
        <v>43366.72770637268</v>
      </c>
      <c r="C36" s="51">
        <f t="shared" si="0"/>
        <v>153.59049396006992</v>
      </c>
      <c r="D36" s="52">
        <f t="shared" si="1"/>
        <v>553.16268011330919</v>
      </c>
      <c r="E36" s="51">
        <f t="shared" si="2"/>
        <v>399.57218615323927</v>
      </c>
      <c r="F36" s="51">
        <f t="shared" si="3"/>
        <v>42967.155520219443</v>
      </c>
    </row>
    <row r="37" spans="1:6" x14ac:dyDescent="0.25">
      <c r="A37" s="50">
        <v>42826</v>
      </c>
      <c r="B37" s="53">
        <f t="shared" si="4"/>
        <v>42967.155520219443</v>
      </c>
      <c r="C37" s="51">
        <f t="shared" si="0"/>
        <v>152.17534246744387</v>
      </c>
      <c r="D37" s="52">
        <f t="shared" si="1"/>
        <v>553.16268011330919</v>
      </c>
      <c r="E37" s="51">
        <f t="shared" si="2"/>
        <v>400.9873376458653</v>
      </c>
      <c r="F37" s="51">
        <f t="shared" si="3"/>
        <v>42566.16818257358</v>
      </c>
    </row>
    <row r="38" spans="1:6" x14ac:dyDescent="0.25">
      <c r="A38" s="50">
        <v>42856</v>
      </c>
      <c r="B38" s="53">
        <f t="shared" si="4"/>
        <v>42566.16818257358</v>
      </c>
      <c r="C38" s="51">
        <f t="shared" si="0"/>
        <v>150.75517897994811</v>
      </c>
      <c r="D38" s="52">
        <f t="shared" si="1"/>
        <v>553.16268011330919</v>
      </c>
      <c r="E38" s="51">
        <f t="shared" si="2"/>
        <v>402.40750113336105</v>
      </c>
      <c r="F38" s="51">
        <f t="shared" si="3"/>
        <v>42163.760681440217</v>
      </c>
    </row>
    <row r="39" spans="1:6" x14ac:dyDescent="0.25">
      <c r="A39" s="50">
        <v>42887</v>
      </c>
      <c r="B39" s="53">
        <f t="shared" si="4"/>
        <v>42163.760681440217</v>
      </c>
      <c r="C39" s="51">
        <f t="shared" si="0"/>
        <v>149.32998574676745</v>
      </c>
      <c r="D39" s="52">
        <f t="shared" si="1"/>
        <v>553.16268011330919</v>
      </c>
      <c r="E39" s="51">
        <f t="shared" si="2"/>
        <v>403.83269436654177</v>
      </c>
      <c r="F39" s="51">
        <f t="shared" si="3"/>
        <v>41759.927987073672</v>
      </c>
    </row>
    <row r="40" spans="1:6" x14ac:dyDescent="0.25">
      <c r="A40" s="50">
        <v>42917</v>
      </c>
      <c r="B40" s="53">
        <f t="shared" si="4"/>
        <v>41759.927987073672</v>
      </c>
      <c r="C40" s="51">
        <f t="shared" si="0"/>
        <v>147.89974495421927</v>
      </c>
      <c r="D40" s="52">
        <f t="shared" si="1"/>
        <v>553.16268011330919</v>
      </c>
      <c r="E40" s="51">
        <f t="shared" si="2"/>
        <v>405.26293515908992</v>
      </c>
      <c r="F40" s="51">
        <f t="shared" si="3"/>
        <v>41354.665051914584</v>
      </c>
    </row>
    <row r="41" spans="1:6" x14ac:dyDescent="0.25">
      <c r="A41" s="50">
        <v>42948</v>
      </c>
      <c r="B41" s="53">
        <f t="shared" si="4"/>
        <v>41354.665051914584</v>
      </c>
      <c r="C41" s="51">
        <f t="shared" si="0"/>
        <v>146.46443872553084</v>
      </c>
      <c r="D41" s="52">
        <f t="shared" si="1"/>
        <v>553.16268011330919</v>
      </c>
      <c r="E41" s="51">
        <f t="shared" si="2"/>
        <v>406.69824138777835</v>
      </c>
      <c r="F41" s="51">
        <f t="shared" si="3"/>
        <v>40947.966810526807</v>
      </c>
    </row>
    <row r="42" spans="1:6" x14ac:dyDescent="0.25">
      <c r="A42" s="50">
        <v>42979</v>
      </c>
      <c r="B42" s="53">
        <f t="shared" si="4"/>
        <v>40947.966810526807</v>
      </c>
      <c r="C42" s="51">
        <f t="shared" si="0"/>
        <v>145.02404912061579</v>
      </c>
      <c r="D42" s="52">
        <f t="shared" si="1"/>
        <v>553.16268011330919</v>
      </c>
      <c r="E42" s="51">
        <f t="shared" si="2"/>
        <v>408.13863099269338</v>
      </c>
      <c r="F42" s="51">
        <f t="shared" si="3"/>
        <v>40539.82817953411</v>
      </c>
    </row>
    <row r="43" spans="1:6" x14ac:dyDescent="0.25">
      <c r="A43" s="50">
        <v>43009</v>
      </c>
      <c r="B43" s="53">
        <f t="shared" si="4"/>
        <v>40539.82817953411</v>
      </c>
      <c r="C43" s="51">
        <f t="shared" si="0"/>
        <v>143.57855813584999</v>
      </c>
      <c r="D43" s="52">
        <f t="shared" si="1"/>
        <v>553.16268011330919</v>
      </c>
      <c r="E43" s="51">
        <f t="shared" si="2"/>
        <v>409.58412197745918</v>
      </c>
      <c r="F43" s="51">
        <f t="shared" si="3"/>
        <v>40130.244057556651</v>
      </c>
    </row>
    <row r="44" spans="1:6" x14ac:dyDescent="0.25">
      <c r="A44" s="50">
        <v>43040</v>
      </c>
      <c r="B44" s="53">
        <f t="shared" si="4"/>
        <v>40130.244057556651</v>
      </c>
      <c r="C44" s="51">
        <f t="shared" si="0"/>
        <v>142.12794770384647</v>
      </c>
      <c r="D44" s="52">
        <f t="shared" si="1"/>
        <v>553.16268011330919</v>
      </c>
      <c r="E44" s="51">
        <f t="shared" si="2"/>
        <v>411.03473240946272</v>
      </c>
      <c r="F44" s="51">
        <f t="shared" si="3"/>
        <v>39719.209325147189</v>
      </c>
    </row>
    <row r="45" spans="1:6" x14ac:dyDescent="0.25">
      <c r="A45" s="50">
        <v>43070</v>
      </c>
      <c r="B45" s="53">
        <f t="shared" si="4"/>
        <v>39719.209325147189</v>
      </c>
      <c r="C45" s="51">
        <f t="shared" si="0"/>
        <v>140.67219969322963</v>
      </c>
      <c r="D45" s="52">
        <f t="shared" si="1"/>
        <v>553.16268011330919</v>
      </c>
      <c r="E45" s="51">
        <f t="shared" si="2"/>
        <v>412.49048042007956</v>
      </c>
      <c r="F45" s="51">
        <f t="shared" si="3"/>
        <v>39306.718844727111</v>
      </c>
    </row>
    <row r="46" spans="1:6" x14ac:dyDescent="0.25">
      <c r="A46" s="50">
        <v>43101</v>
      </c>
      <c r="B46" s="53">
        <f t="shared" si="4"/>
        <v>39306.718844727111</v>
      </c>
      <c r="C46" s="51">
        <f t="shared" si="0"/>
        <v>139.21129590840852</v>
      </c>
      <c r="D46" s="52">
        <f t="shared" si="1"/>
        <v>553.16268011330919</v>
      </c>
      <c r="E46" s="51">
        <f t="shared" si="2"/>
        <v>413.95138420490071</v>
      </c>
      <c r="F46" s="51">
        <f t="shared" si="3"/>
        <v>38892.767460522213</v>
      </c>
    </row>
    <row r="47" spans="1:6" x14ac:dyDescent="0.25">
      <c r="A47" s="50">
        <v>43132</v>
      </c>
      <c r="B47" s="53">
        <f t="shared" si="4"/>
        <v>38892.767460522213</v>
      </c>
      <c r="C47" s="51">
        <f t="shared" si="0"/>
        <v>137.74521808934952</v>
      </c>
      <c r="D47" s="52">
        <f t="shared" si="1"/>
        <v>553.16268011330919</v>
      </c>
      <c r="E47" s="51">
        <f t="shared" si="2"/>
        <v>415.41746202395967</v>
      </c>
      <c r="F47" s="51">
        <f t="shared" si="3"/>
        <v>38477.349998498255</v>
      </c>
    </row>
    <row r="48" spans="1:6" x14ac:dyDescent="0.25">
      <c r="A48" s="50">
        <v>43160</v>
      </c>
      <c r="B48" s="53">
        <f t="shared" si="4"/>
        <v>38477.349998498255</v>
      </c>
      <c r="C48" s="51">
        <f t="shared" si="0"/>
        <v>136.27394791134799</v>
      </c>
      <c r="D48" s="52">
        <f t="shared" si="1"/>
        <v>553.16268011330919</v>
      </c>
      <c r="E48" s="51">
        <f t="shared" si="2"/>
        <v>416.8887322019612</v>
      </c>
      <c r="F48" s="51">
        <f t="shared" si="3"/>
        <v>38060.461266296297</v>
      </c>
    </row>
    <row r="49" spans="1:6" x14ac:dyDescent="0.25">
      <c r="A49" s="50">
        <v>43191</v>
      </c>
      <c r="B49" s="53">
        <f t="shared" si="4"/>
        <v>38060.461266296297</v>
      </c>
      <c r="C49" s="51">
        <f t="shared" si="0"/>
        <v>134.7974669847994</v>
      </c>
      <c r="D49" s="52">
        <f t="shared" si="1"/>
        <v>553.16268011330919</v>
      </c>
      <c r="E49" s="51">
        <f t="shared" si="2"/>
        <v>418.36521312850982</v>
      </c>
      <c r="F49" s="51">
        <f t="shared" si="3"/>
        <v>37642.096053167785</v>
      </c>
    </row>
    <row r="50" spans="1:6" x14ac:dyDescent="0.25">
      <c r="A50" s="50">
        <v>43221</v>
      </c>
      <c r="B50" s="53">
        <f t="shared" si="4"/>
        <v>37642.096053167785</v>
      </c>
      <c r="C50" s="51">
        <f t="shared" si="0"/>
        <v>133.31575685496924</v>
      </c>
      <c r="D50" s="52">
        <f t="shared" si="1"/>
        <v>553.16268011330919</v>
      </c>
      <c r="E50" s="51">
        <f t="shared" si="2"/>
        <v>419.84692325833998</v>
      </c>
      <c r="F50" s="51">
        <f t="shared" si="3"/>
        <v>37222.249129909447</v>
      </c>
    </row>
    <row r="51" spans="1:6" x14ac:dyDescent="0.25">
      <c r="A51" s="50">
        <v>43252</v>
      </c>
      <c r="B51" s="53">
        <f t="shared" si="4"/>
        <v>37222.249129909447</v>
      </c>
      <c r="C51" s="51">
        <f t="shared" si="0"/>
        <v>131.82879900176263</v>
      </c>
      <c r="D51" s="52">
        <f t="shared" si="1"/>
        <v>553.16268011330919</v>
      </c>
      <c r="E51" s="51">
        <f t="shared" si="2"/>
        <v>421.33388111154659</v>
      </c>
      <c r="F51" s="51">
        <f t="shared" si="3"/>
        <v>36800.915248797901</v>
      </c>
    </row>
    <row r="52" spans="1:6" x14ac:dyDescent="0.25">
      <c r="A52" s="50">
        <v>43282</v>
      </c>
      <c r="B52" s="53">
        <f t="shared" si="4"/>
        <v>36800.915248797901</v>
      </c>
      <c r="C52" s="51">
        <f t="shared" si="0"/>
        <v>130.33657483949258</v>
      </c>
      <c r="D52" s="52">
        <f t="shared" si="1"/>
        <v>553.16268011330919</v>
      </c>
      <c r="E52" s="51">
        <f t="shared" si="2"/>
        <v>422.82610527381661</v>
      </c>
      <c r="F52" s="51">
        <f t="shared" si="3"/>
        <v>36378.089143524085</v>
      </c>
    </row>
    <row r="53" spans="1:6" x14ac:dyDescent="0.25">
      <c r="A53" s="50">
        <v>43313</v>
      </c>
      <c r="B53" s="53">
        <f t="shared" si="4"/>
        <v>36378.089143524085</v>
      </c>
      <c r="C53" s="51">
        <f t="shared" si="0"/>
        <v>128.83906571664781</v>
      </c>
      <c r="D53" s="52">
        <f t="shared" si="1"/>
        <v>553.16268011330919</v>
      </c>
      <c r="E53" s="51">
        <f t="shared" si="2"/>
        <v>424.32361439666136</v>
      </c>
      <c r="F53" s="51">
        <f t="shared" si="3"/>
        <v>35953.76552912742</v>
      </c>
    </row>
    <row r="54" spans="1:6" x14ac:dyDescent="0.25">
      <c r="A54" s="50">
        <v>43344</v>
      </c>
      <c r="B54" s="53">
        <f t="shared" si="4"/>
        <v>35953.76552912742</v>
      </c>
      <c r="C54" s="51">
        <f t="shared" si="0"/>
        <v>127.33625291565963</v>
      </c>
      <c r="D54" s="52">
        <f t="shared" si="1"/>
        <v>553.16268011330919</v>
      </c>
      <c r="E54" s="51">
        <f t="shared" si="2"/>
        <v>425.82642719764954</v>
      </c>
      <c r="F54" s="51">
        <f t="shared" si="3"/>
        <v>35527.939101929769</v>
      </c>
    </row>
    <row r="55" spans="1:6" x14ac:dyDescent="0.25">
      <c r="A55" s="50">
        <v>43374</v>
      </c>
      <c r="B55" s="53">
        <f t="shared" si="4"/>
        <v>35527.939101929769</v>
      </c>
      <c r="C55" s="51">
        <f t="shared" si="0"/>
        <v>125.82811765266794</v>
      </c>
      <c r="D55" s="52">
        <f t="shared" si="1"/>
        <v>553.16268011330919</v>
      </c>
      <c r="E55" s="51">
        <f t="shared" si="2"/>
        <v>427.33456246064122</v>
      </c>
      <c r="F55" s="51">
        <f t="shared" si="3"/>
        <v>35100.604539469125</v>
      </c>
    </row>
    <row r="56" spans="1:6" x14ac:dyDescent="0.25">
      <c r="A56" s="50">
        <v>43405</v>
      </c>
      <c r="B56" s="53">
        <f t="shared" si="4"/>
        <v>35100.604539469125</v>
      </c>
      <c r="C56" s="51">
        <f t="shared" si="0"/>
        <v>124.3146410772865</v>
      </c>
      <c r="D56" s="52">
        <f t="shared" si="1"/>
        <v>553.16268011330919</v>
      </c>
      <c r="E56" s="51">
        <f t="shared" si="2"/>
        <v>428.84803903602267</v>
      </c>
      <c r="F56" s="51">
        <f t="shared" si="3"/>
        <v>34671.756500433105</v>
      </c>
    </row>
    <row r="57" spans="1:6" x14ac:dyDescent="0.25">
      <c r="A57" s="50">
        <v>43435</v>
      </c>
      <c r="B57" s="53">
        <f t="shared" si="4"/>
        <v>34671.756500433105</v>
      </c>
      <c r="C57" s="51">
        <f t="shared" si="0"/>
        <v>122.79580427236725</v>
      </c>
      <c r="D57" s="52">
        <f t="shared" si="1"/>
        <v>553.16268011330919</v>
      </c>
      <c r="E57" s="51">
        <f t="shared" si="2"/>
        <v>430.36687584094193</v>
      </c>
      <c r="F57" s="51">
        <f t="shared" si="3"/>
        <v>34241.389624592164</v>
      </c>
    </row>
    <row r="58" spans="1:6" x14ac:dyDescent="0.25">
      <c r="A58" s="50">
        <v>43466</v>
      </c>
      <c r="B58" s="53">
        <f t="shared" si="4"/>
        <v>34241.389624592164</v>
      </c>
      <c r="C58" s="51">
        <f t="shared" si="0"/>
        <v>121.27158825376392</v>
      </c>
      <c r="D58" s="52">
        <f t="shared" si="1"/>
        <v>553.16268011330919</v>
      </c>
      <c r="E58" s="51">
        <f t="shared" si="2"/>
        <v>431.89109185954527</v>
      </c>
      <c r="F58" s="51">
        <f t="shared" si="3"/>
        <v>33809.498532732621</v>
      </c>
    </row>
    <row r="59" spans="1:6" x14ac:dyDescent="0.25">
      <c r="A59" s="50">
        <v>43497</v>
      </c>
      <c r="B59" s="53">
        <f t="shared" si="4"/>
        <v>33809.498532732621</v>
      </c>
      <c r="C59" s="51">
        <f t="shared" si="0"/>
        <v>119.7419739700947</v>
      </c>
      <c r="D59" s="52">
        <f t="shared" si="1"/>
        <v>553.16268011330919</v>
      </c>
      <c r="E59" s="51">
        <f t="shared" si="2"/>
        <v>433.42070614321449</v>
      </c>
      <c r="F59" s="51">
        <f t="shared" si="3"/>
        <v>33376.077826589404</v>
      </c>
    </row>
    <row r="60" spans="1:6" x14ac:dyDescent="0.25">
      <c r="A60" s="50">
        <v>43525</v>
      </c>
      <c r="B60" s="53">
        <f t="shared" si="4"/>
        <v>33376.077826589404</v>
      </c>
      <c r="C60" s="51">
        <f t="shared" si="0"/>
        <v>118.20694230250415</v>
      </c>
      <c r="D60" s="52">
        <f t="shared" si="1"/>
        <v>553.16268011330919</v>
      </c>
      <c r="E60" s="51">
        <f t="shared" si="2"/>
        <v>434.95573781080503</v>
      </c>
      <c r="F60" s="51">
        <f t="shared" si="3"/>
        <v>32941.122088778597</v>
      </c>
    </row>
    <row r="61" spans="1:6" x14ac:dyDescent="0.25">
      <c r="A61" s="50">
        <v>43556</v>
      </c>
      <c r="B61" s="53">
        <f t="shared" si="4"/>
        <v>32941.122088778597</v>
      </c>
      <c r="C61" s="51">
        <f t="shared" si="0"/>
        <v>116.66647406442421</v>
      </c>
      <c r="D61" s="52">
        <f t="shared" si="1"/>
        <v>553.16268011330919</v>
      </c>
      <c r="E61" s="51">
        <f t="shared" si="2"/>
        <v>436.49620604888497</v>
      </c>
      <c r="F61" s="51">
        <f t="shared" si="3"/>
        <v>32504.625882729713</v>
      </c>
    </row>
    <row r="62" spans="1:6" x14ac:dyDescent="0.25">
      <c r="A62" s="50">
        <v>43586</v>
      </c>
      <c r="B62" s="53">
        <f t="shared" si="4"/>
        <v>32504.625882729713</v>
      </c>
      <c r="C62" s="51">
        <f t="shared" si="0"/>
        <v>115.12055000133441</v>
      </c>
      <c r="D62" s="52">
        <f t="shared" si="1"/>
        <v>553.16268011330919</v>
      </c>
      <c r="E62" s="51">
        <f t="shared" si="2"/>
        <v>438.04213011197476</v>
      </c>
      <c r="F62" s="51">
        <f t="shared" si="3"/>
        <v>32066.583752617738</v>
      </c>
    </row>
    <row r="63" spans="1:6" x14ac:dyDescent="0.25">
      <c r="A63" s="50">
        <v>43617</v>
      </c>
      <c r="B63" s="53">
        <f t="shared" si="4"/>
        <v>32066.583752617738</v>
      </c>
      <c r="C63" s="51">
        <f t="shared" si="0"/>
        <v>113.56915079052116</v>
      </c>
      <c r="D63" s="52">
        <f t="shared" si="1"/>
        <v>553.16268011330919</v>
      </c>
      <c r="E63" s="51">
        <f t="shared" si="2"/>
        <v>439.59352932278802</v>
      </c>
      <c r="F63" s="51">
        <f t="shared" si="3"/>
        <v>31626.99022329495</v>
      </c>
    </row>
    <row r="64" spans="1:6" x14ac:dyDescent="0.25">
      <c r="A64" s="50">
        <v>43647</v>
      </c>
      <c r="B64" s="53">
        <f t="shared" si="4"/>
        <v>31626.99022329495</v>
      </c>
      <c r="C64" s="51">
        <f t="shared" si="0"/>
        <v>112.01225704083629</v>
      </c>
      <c r="D64" s="52">
        <f t="shared" si="1"/>
        <v>553.16268011330919</v>
      </c>
      <c r="E64" s="51">
        <f t="shared" si="2"/>
        <v>441.1504230724729</v>
      </c>
      <c r="F64" s="51">
        <f t="shared" si="3"/>
        <v>31185.839800222479</v>
      </c>
    </row>
    <row r="65" spans="1:6" x14ac:dyDescent="0.25">
      <c r="A65" s="50">
        <v>43678</v>
      </c>
      <c r="B65" s="53">
        <f t="shared" si="4"/>
        <v>31185.839800222479</v>
      </c>
      <c r="C65" s="51">
        <f t="shared" si="0"/>
        <v>110.44984929245462</v>
      </c>
      <c r="D65" s="52">
        <f t="shared" si="1"/>
        <v>553.16268011330919</v>
      </c>
      <c r="E65" s="51">
        <f t="shared" si="2"/>
        <v>442.71283082085461</v>
      </c>
      <c r="F65" s="51">
        <f t="shared" si="3"/>
        <v>30743.126969401623</v>
      </c>
    </row>
    <row r="66" spans="1:6" x14ac:dyDescent="0.25">
      <c r="A66" s="50">
        <v>43709</v>
      </c>
      <c r="B66" s="53">
        <f t="shared" si="4"/>
        <v>30743.126969401623</v>
      </c>
      <c r="C66" s="51">
        <f t="shared" si="0"/>
        <v>108.88190801663076</v>
      </c>
      <c r="D66" s="52">
        <f t="shared" si="1"/>
        <v>553.16268011330919</v>
      </c>
      <c r="E66" s="51">
        <f t="shared" si="2"/>
        <v>444.28077209667845</v>
      </c>
      <c r="F66" s="51">
        <f t="shared" si="3"/>
        <v>30298.846197304945</v>
      </c>
    </row>
    <row r="67" spans="1:6" x14ac:dyDescent="0.25">
      <c r="A67" s="50">
        <v>43739</v>
      </c>
      <c r="B67" s="53">
        <f t="shared" si="4"/>
        <v>30298.846197304945</v>
      </c>
      <c r="C67" s="51">
        <f t="shared" si="0"/>
        <v>107.30841361545502</v>
      </c>
      <c r="D67" s="52">
        <f t="shared" si="1"/>
        <v>553.16268011330919</v>
      </c>
      <c r="E67" s="51">
        <f t="shared" si="2"/>
        <v>445.85426649785416</v>
      </c>
      <c r="F67" s="51">
        <f t="shared" si="3"/>
        <v>29852.991930807089</v>
      </c>
    </row>
    <row r="68" spans="1:6" x14ac:dyDescent="0.25">
      <c r="A68" s="50">
        <v>43770</v>
      </c>
      <c r="B68" s="53">
        <f t="shared" si="4"/>
        <v>29852.991930807089</v>
      </c>
      <c r="C68" s="51">
        <f t="shared" si="0"/>
        <v>105.72934642160845</v>
      </c>
      <c r="D68" s="52">
        <f t="shared" si="1"/>
        <v>553.16268011330919</v>
      </c>
      <c r="E68" s="51">
        <f t="shared" si="2"/>
        <v>447.43333369170074</v>
      </c>
      <c r="F68" s="51">
        <f t="shared" si="3"/>
        <v>29405.558597115389</v>
      </c>
    </row>
    <row r="69" spans="1:6" x14ac:dyDescent="0.25">
      <c r="A69" s="50">
        <v>43800</v>
      </c>
      <c r="B69" s="53">
        <f t="shared" si="4"/>
        <v>29405.558597115389</v>
      </c>
      <c r="C69" s="51">
        <f t="shared" si="0"/>
        <v>104.14468669811701</v>
      </c>
      <c r="D69" s="52">
        <f t="shared" si="1"/>
        <v>553.16268011330919</v>
      </c>
      <c r="E69" s="51">
        <f t="shared" si="2"/>
        <v>449.01799341519217</v>
      </c>
      <c r="F69" s="51">
        <f t="shared" si="3"/>
        <v>28956.540603700196</v>
      </c>
    </row>
    <row r="70" spans="1:6" x14ac:dyDescent="0.25">
      <c r="A70" s="50">
        <v>43831</v>
      </c>
      <c r="B70" s="53">
        <f t="shared" si="4"/>
        <v>28956.540603700196</v>
      </c>
      <c r="C70" s="51">
        <f t="shared" si="0"/>
        <v>102.55441463810487</v>
      </c>
      <c r="D70" s="52">
        <f t="shared" si="1"/>
        <v>553.16268011330919</v>
      </c>
      <c r="E70" s="51">
        <f t="shared" si="2"/>
        <v>450.60826547520435</v>
      </c>
      <c r="F70" s="51">
        <f t="shared" si="3"/>
        <v>28505.932338224993</v>
      </c>
    </row>
    <row r="71" spans="1:6" x14ac:dyDescent="0.25">
      <c r="A71" s="50">
        <v>43862</v>
      </c>
      <c r="B71" s="53">
        <f t="shared" si="4"/>
        <v>28505.932338224993</v>
      </c>
      <c r="C71" s="51">
        <f t="shared" si="0"/>
        <v>100.95851036454685</v>
      </c>
      <c r="D71" s="52">
        <f t="shared" si="1"/>
        <v>553.16268011330919</v>
      </c>
      <c r="E71" s="51">
        <f t="shared" si="2"/>
        <v>452.20416974876235</v>
      </c>
      <c r="F71" s="51">
        <f t="shared" si="3"/>
        <v>28053.728168476231</v>
      </c>
    </row>
    <row r="72" spans="1:6" x14ac:dyDescent="0.25">
      <c r="A72" s="50">
        <v>43891</v>
      </c>
      <c r="B72" s="53">
        <f t="shared" si="4"/>
        <v>28053.728168476231</v>
      </c>
      <c r="C72" s="51">
        <f t="shared" si="0"/>
        <v>99.356953930019998</v>
      </c>
      <c r="D72" s="52">
        <f t="shared" si="1"/>
        <v>553.16268011330919</v>
      </c>
      <c r="E72" s="51">
        <f t="shared" si="2"/>
        <v>453.80572618328921</v>
      </c>
      <c r="F72" s="51">
        <f t="shared" si="3"/>
        <v>27599.92244229294</v>
      </c>
    </row>
    <row r="73" spans="1:6" x14ac:dyDescent="0.25">
      <c r="A73" s="50">
        <v>43922</v>
      </c>
      <c r="B73" s="53">
        <f t="shared" si="4"/>
        <v>27599.92244229294</v>
      </c>
      <c r="C73" s="51">
        <f t="shared" ref="C73:C128" si="5">B73*($B$4/12)</f>
        <v>97.749725316454175</v>
      </c>
      <c r="D73" s="52">
        <f t="shared" ref="D73:D128" si="6">$B$5</f>
        <v>553.16268011330919</v>
      </c>
      <c r="E73" s="51">
        <f t="shared" ref="E73:E128" si="7">D73-C73</f>
        <v>455.41295479685505</v>
      </c>
      <c r="F73" s="51">
        <f t="shared" ref="F73:F128" si="8">B73-E73</f>
        <v>27144.509487496085</v>
      </c>
    </row>
    <row r="74" spans="1:6" x14ac:dyDescent="0.25">
      <c r="A74" s="50">
        <v>43952</v>
      </c>
      <c r="B74" s="53">
        <f t="shared" ref="B74:B128" si="9">F73</f>
        <v>27144.509487496085</v>
      </c>
      <c r="C74" s="51">
        <f t="shared" si="5"/>
        <v>96.136804434881981</v>
      </c>
      <c r="D74" s="52">
        <f t="shared" si="6"/>
        <v>553.16268011330919</v>
      </c>
      <c r="E74" s="51">
        <f t="shared" si="7"/>
        <v>457.02587567842721</v>
      </c>
      <c r="F74" s="51">
        <f t="shared" si="8"/>
        <v>26687.483611817657</v>
      </c>
    </row>
    <row r="75" spans="1:6" x14ac:dyDescent="0.25">
      <c r="A75" s="50">
        <v>43983</v>
      </c>
      <c r="B75" s="53">
        <f t="shared" si="9"/>
        <v>26687.483611817657</v>
      </c>
      <c r="C75" s="51">
        <f t="shared" si="5"/>
        <v>94.51817112518755</v>
      </c>
      <c r="D75" s="52">
        <f t="shared" si="6"/>
        <v>553.16268011330919</v>
      </c>
      <c r="E75" s="51">
        <f t="shared" si="7"/>
        <v>458.64450898812163</v>
      </c>
      <c r="F75" s="51">
        <f t="shared" si="8"/>
        <v>26228.839102829537</v>
      </c>
    </row>
    <row r="76" spans="1:6" x14ac:dyDescent="0.25">
      <c r="A76" s="50">
        <v>44013</v>
      </c>
      <c r="B76" s="53">
        <f t="shared" si="9"/>
        <v>26228.839102829537</v>
      </c>
      <c r="C76" s="51">
        <f t="shared" si="5"/>
        <v>92.893805155854622</v>
      </c>
      <c r="D76" s="52">
        <f t="shared" si="6"/>
        <v>553.16268011330919</v>
      </c>
      <c r="E76" s="51">
        <f t="shared" si="7"/>
        <v>460.26887495745456</v>
      </c>
      <c r="F76" s="51">
        <f t="shared" si="8"/>
        <v>25768.570227872082</v>
      </c>
    </row>
    <row r="77" spans="1:6" x14ac:dyDescent="0.25">
      <c r="A77" s="50">
        <v>44044</v>
      </c>
      <c r="B77" s="53">
        <f t="shared" si="9"/>
        <v>25768.570227872082</v>
      </c>
      <c r="C77" s="51">
        <f t="shared" si="5"/>
        <v>91.263686223713634</v>
      </c>
      <c r="D77" s="52">
        <f t="shared" si="6"/>
        <v>553.16268011330919</v>
      </c>
      <c r="E77" s="51">
        <f t="shared" si="7"/>
        <v>461.89899388959554</v>
      </c>
      <c r="F77" s="51">
        <f t="shared" si="8"/>
        <v>25306.671233982488</v>
      </c>
    </row>
    <row r="78" spans="1:6" x14ac:dyDescent="0.25">
      <c r="A78" s="50">
        <v>44075</v>
      </c>
      <c r="B78" s="53">
        <f t="shared" si="9"/>
        <v>25306.671233982488</v>
      </c>
      <c r="C78" s="51">
        <f t="shared" si="5"/>
        <v>89.627793953687984</v>
      </c>
      <c r="D78" s="52">
        <f t="shared" si="6"/>
        <v>553.16268011330919</v>
      </c>
      <c r="E78" s="51">
        <f t="shared" si="7"/>
        <v>463.53488615962124</v>
      </c>
      <c r="F78" s="51">
        <f t="shared" si="8"/>
        <v>24843.136347822867</v>
      </c>
    </row>
    <row r="79" spans="1:6" x14ac:dyDescent="0.25">
      <c r="A79" s="50">
        <v>44105</v>
      </c>
      <c r="B79" s="53">
        <f t="shared" si="9"/>
        <v>24843.136347822867</v>
      </c>
      <c r="C79" s="51">
        <f t="shared" si="5"/>
        <v>87.986107898539331</v>
      </c>
      <c r="D79" s="52">
        <f t="shared" si="6"/>
        <v>553.16268011330919</v>
      </c>
      <c r="E79" s="51">
        <f t="shared" si="7"/>
        <v>465.17657221476986</v>
      </c>
      <c r="F79" s="51">
        <f t="shared" si="8"/>
        <v>24377.959775608098</v>
      </c>
    </row>
    <row r="80" spans="1:6" x14ac:dyDescent="0.25">
      <c r="A80" s="50">
        <v>44136</v>
      </c>
      <c r="B80" s="53">
        <f t="shared" si="9"/>
        <v>24377.959775608098</v>
      </c>
      <c r="C80" s="51">
        <f t="shared" si="5"/>
        <v>86.338607538612024</v>
      </c>
      <c r="D80" s="52">
        <f t="shared" si="6"/>
        <v>553.16268011330919</v>
      </c>
      <c r="E80" s="51">
        <f t="shared" si="7"/>
        <v>466.8240725746972</v>
      </c>
      <c r="F80" s="51">
        <f t="shared" si="8"/>
        <v>23911.1357030334</v>
      </c>
    </row>
    <row r="81" spans="1:6" x14ac:dyDescent="0.25">
      <c r="A81" s="50">
        <v>44166</v>
      </c>
      <c r="B81" s="53">
        <f t="shared" si="9"/>
        <v>23911.1357030334</v>
      </c>
      <c r="C81" s="51">
        <f t="shared" si="5"/>
        <v>84.68527228157663</v>
      </c>
      <c r="D81" s="52">
        <f t="shared" si="6"/>
        <v>553.16268011330919</v>
      </c>
      <c r="E81" s="51">
        <f t="shared" si="7"/>
        <v>468.47740783173253</v>
      </c>
      <c r="F81" s="51">
        <f t="shared" si="8"/>
        <v>23442.658295201669</v>
      </c>
    </row>
    <row r="82" spans="1:6" x14ac:dyDescent="0.25">
      <c r="A82" s="50">
        <v>44197</v>
      </c>
      <c r="B82" s="53">
        <f t="shared" si="9"/>
        <v>23442.658295201669</v>
      </c>
      <c r="C82" s="51">
        <f t="shared" si="5"/>
        <v>83.026081462172584</v>
      </c>
      <c r="D82" s="52">
        <f t="shared" si="6"/>
        <v>553.16268011330919</v>
      </c>
      <c r="E82" s="51">
        <f t="shared" si="7"/>
        <v>470.13659865113664</v>
      </c>
      <c r="F82" s="51">
        <f t="shared" si="8"/>
        <v>22972.521696550531</v>
      </c>
    </row>
    <row r="83" spans="1:6" x14ac:dyDescent="0.25">
      <c r="A83" s="50">
        <v>44228</v>
      </c>
      <c r="B83" s="53">
        <f t="shared" si="9"/>
        <v>22972.521696550531</v>
      </c>
      <c r="C83" s="51">
        <f t="shared" si="5"/>
        <v>81.361014341949812</v>
      </c>
      <c r="D83" s="52">
        <f t="shared" si="6"/>
        <v>553.16268011330919</v>
      </c>
      <c r="E83" s="51">
        <f t="shared" si="7"/>
        <v>471.80166577135935</v>
      </c>
      <c r="F83" s="51">
        <f t="shared" si="8"/>
        <v>22500.720030779172</v>
      </c>
    </row>
    <row r="84" spans="1:6" x14ac:dyDescent="0.25">
      <c r="A84" s="50">
        <v>44256</v>
      </c>
      <c r="B84" s="53">
        <f t="shared" si="9"/>
        <v>22500.720030779172</v>
      </c>
      <c r="C84" s="51">
        <f t="shared" si="5"/>
        <v>79.690050109009576</v>
      </c>
      <c r="D84" s="52">
        <f t="shared" si="6"/>
        <v>553.16268011330919</v>
      </c>
      <c r="E84" s="51">
        <f t="shared" si="7"/>
        <v>473.47263000429962</v>
      </c>
      <c r="F84" s="51">
        <f t="shared" si="8"/>
        <v>22027.247400774871</v>
      </c>
    </row>
    <row r="85" spans="1:6" x14ac:dyDescent="0.25">
      <c r="A85" s="50">
        <v>44287</v>
      </c>
      <c r="B85" s="53">
        <f t="shared" si="9"/>
        <v>22027.247400774871</v>
      </c>
      <c r="C85" s="51">
        <f t="shared" si="5"/>
        <v>78.013167877744337</v>
      </c>
      <c r="D85" s="52">
        <f t="shared" si="6"/>
        <v>553.16268011330919</v>
      </c>
      <c r="E85" s="51">
        <f t="shared" si="7"/>
        <v>475.14951223556488</v>
      </c>
      <c r="F85" s="51">
        <f t="shared" si="8"/>
        <v>21552.097888539305</v>
      </c>
    </row>
    <row r="86" spans="1:6" x14ac:dyDescent="0.25">
      <c r="A86" s="50">
        <v>44317</v>
      </c>
      <c r="B86" s="53">
        <f t="shared" si="9"/>
        <v>21552.097888539305</v>
      </c>
      <c r="C86" s="51">
        <f t="shared" si="5"/>
        <v>76.330346688576711</v>
      </c>
      <c r="D86" s="52">
        <f t="shared" si="6"/>
        <v>553.16268011330919</v>
      </c>
      <c r="E86" s="51">
        <f t="shared" si="7"/>
        <v>476.8323334247325</v>
      </c>
      <c r="F86" s="51">
        <f t="shared" si="8"/>
        <v>21075.265555114573</v>
      </c>
    </row>
    <row r="87" spans="1:6" x14ac:dyDescent="0.25">
      <c r="A87" s="50">
        <v>44348</v>
      </c>
      <c r="B87" s="53">
        <f t="shared" si="9"/>
        <v>21075.265555114573</v>
      </c>
      <c r="C87" s="51">
        <f t="shared" si="5"/>
        <v>74.64156550769745</v>
      </c>
      <c r="D87" s="52">
        <f t="shared" si="6"/>
        <v>553.16268011330919</v>
      </c>
      <c r="E87" s="51">
        <f t="shared" si="7"/>
        <v>478.52111460561173</v>
      </c>
      <c r="F87" s="51">
        <f t="shared" si="8"/>
        <v>20596.744440508963</v>
      </c>
    </row>
    <row r="88" spans="1:6" x14ac:dyDescent="0.25">
      <c r="A88" s="50">
        <v>44378</v>
      </c>
      <c r="B88" s="53">
        <f t="shared" si="9"/>
        <v>20596.744440508963</v>
      </c>
      <c r="C88" s="51">
        <f t="shared" si="5"/>
        <v>72.946803226802587</v>
      </c>
      <c r="D88" s="52">
        <f t="shared" si="6"/>
        <v>553.16268011330919</v>
      </c>
      <c r="E88" s="51">
        <f t="shared" si="7"/>
        <v>480.21587688650663</v>
      </c>
      <c r="F88" s="51">
        <f t="shared" si="8"/>
        <v>20116.528563622454</v>
      </c>
    </row>
    <row r="89" spans="1:6" x14ac:dyDescent="0.25">
      <c r="A89" s="50">
        <v>44409</v>
      </c>
      <c r="B89" s="53">
        <f t="shared" si="9"/>
        <v>20116.528563622454</v>
      </c>
      <c r="C89" s="51">
        <f t="shared" si="5"/>
        <v>71.246038662829534</v>
      </c>
      <c r="D89" s="52">
        <f t="shared" si="6"/>
        <v>553.16268011330919</v>
      </c>
      <c r="E89" s="51">
        <f t="shared" si="7"/>
        <v>481.91664145047969</v>
      </c>
      <c r="F89" s="51">
        <f t="shared" si="8"/>
        <v>19634.611922171975</v>
      </c>
    </row>
    <row r="90" spans="1:6" x14ac:dyDescent="0.25">
      <c r="A90" s="50">
        <v>44440</v>
      </c>
      <c r="B90" s="53">
        <f t="shared" si="9"/>
        <v>19634.611922171975</v>
      </c>
      <c r="C90" s="51">
        <f t="shared" si="5"/>
        <v>69.539250557692412</v>
      </c>
      <c r="D90" s="52">
        <f t="shared" si="6"/>
        <v>553.16268011330919</v>
      </c>
      <c r="E90" s="51">
        <f t="shared" si="7"/>
        <v>483.62342955561678</v>
      </c>
      <c r="F90" s="51">
        <f t="shared" si="8"/>
        <v>19150.988492616358</v>
      </c>
    </row>
    <row r="91" spans="1:6" x14ac:dyDescent="0.25">
      <c r="A91" s="50">
        <v>44470</v>
      </c>
      <c r="B91" s="53">
        <f t="shared" si="9"/>
        <v>19150.988492616358</v>
      </c>
      <c r="C91" s="51">
        <f t="shared" si="5"/>
        <v>67.826417578016276</v>
      </c>
      <c r="D91" s="52">
        <f t="shared" si="6"/>
        <v>553.16268011330919</v>
      </c>
      <c r="E91" s="51">
        <f t="shared" si="7"/>
        <v>485.33626253529292</v>
      </c>
      <c r="F91" s="51">
        <f t="shared" si="8"/>
        <v>18665.652230081065</v>
      </c>
    </row>
    <row r="92" spans="1:6" x14ac:dyDescent="0.25">
      <c r="A92" s="50">
        <v>44501</v>
      </c>
      <c r="B92" s="53">
        <f t="shared" si="9"/>
        <v>18665.652230081065</v>
      </c>
      <c r="C92" s="51">
        <f t="shared" si="5"/>
        <v>66.107518314870447</v>
      </c>
      <c r="D92" s="52">
        <f t="shared" si="6"/>
        <v>553.16268011330919</v>
      </c>
      <c r="E92" s="51">
        <f t="shared" si="7"/>
        <v>487.05516179843875</v>
      </c>
      <c r="F92" s="51">
        <f t="shared" si="8"/>
        <v>18178.597068282626</v>
      </c>
    </row>
    <row r="93" spans="1:6" x14ac:dyDescent="0.25">
      <c r="A93" s="50">
        <v>44531</v>
      </c>
      <c r="B93" s="53">
        <f t="shared" si="9"/>
        <v>18178.597068282626</v>
      </c>
      <c r="C93" s="51">
        <f t="shared" si="5"/>
        <v>64.382531283500967</v>
      </c>
      <c r="D93" s="52">
        <f t="shared" si="6"/>
        <v>553.16268011330919</v>
      </c>
      <c r="E93" s="51">
        <f t="shared" si="7"/>
        <v>488.78014882980824</v>
      </c>
      <c r="F93" s="51">
        <f t="shared" si="8"/>
        <v>17689.816919452816</v>
      </c>
    </row>
    <row r="94" spans="1:6" x14ac:dyDescent="0.25">
      <c r="A94" s="50">
        <v>44562</v>
      </c>
      <c r="B94" s="53">
        <f t="shared" si="9"/>
        <v>17689.816919452816</v>
      </c>
      <c r="C94" s="51">
        <f t="shared" si="5"/>
        <v>62.651434923062062</v>
      </c>
      <c r="D94" s="52">
        <f t="shared" si="6"/>
        <v>553.16268011330919</v>
      </c>
      <c r="E94" s="51">
        <f t="shared" si="7"/>
        <v>490.51124519024711</v>
      </c>
      <c r="F94" s="51">
        <f t="shared" si="8"/>
        <v>17199.30567426257</v>
      </c>
    </row>
    <row r="95" spans="1:6" x14ac:dyDescent="0.25">
      <c r="A95" s="50">
        <v>44593</v>
      </c>
      <c r="B95" s="53">
        <f t="shared" si="9"/>
        <v>17199.30567426257</v>
      </c>
      <c r="C95" s="51">
        <f t="shared" si="5"/>
        <v>60.914207596346607</v>
      </c>
      <c r="D95" s="52">
        <f t="shared" si="6"/>
        <v>553.16268011330919</v>
      </c>
      <c r="E95" s="51">
        <f t="shared" si="7"/>
        <v>492.24847251696258</v>
      </c>
      <c r="F95" s="51">
        <f t="shared" si="8"/>
        <v>16707.057201745607</v>
      </c>
    </row>
    <row r="96" spans="1:6" x14ac:dyDescent="0.25">
      <c r="A96" s="50">
        <v>44621</v>
      </c>
      <c r="B96" s="53">
        <f t="shared" si="9"/>
        <v>16707.057201745607</v>
      </c>
      <c r="C96" s="51">
        <f t="shared" si="5"/>
        <v>59.170827589515696</v>
      </c>
      <c r="D96" s="52">
        <f t="shared" si="6"/>
        <v>553.16268011330919</v>
      </c>
      <c r="E96" s="51">
        <f t="shared" si="7"/>
        <v>493.99185252379351</v>
      </c>
      <c r="F96" s="51">
        <f t="shared" si="8"/>
        <v>16213.065349221813</v>
      </c>
    </row>
    <row r="97" spans="1:6" x14ac:dyDescent="0.25">
      <c r="A97" s="50">
        <v>44652</v>
      </c>
      <c r="B97" s="53">
        <f t="shared" si="9"/>
        <v>16213.065349221813</v>
      </c>
      <c r="C97" s="51">
        <f t="shared" si="5"/>
        <v>57.421273111827261</v>
      </c>
      <c r="D97" s="52">
        <f t="shared" si="6"/>
        <v>553.16268011330919</v>
      </c>
      <c r="E97" s="51">
        <f t="shared" si="7"/>
        <v>495.74140700148195</v>
      </c>
      <c r="F97" s="51">
        <f t="shared" si="8"/>
        <v>15717.323942220331</v>
      </c>
    </row>
    <row r="98" spans="1:6" x14ac:dyDescent="0.25">
      <c r="A98" s="50">
        <v>44682</v>
      </c>
      <c r="B98" s="53">
        <f t="shared" si="9"/>
        <v>15717.323942220331</v>
      </c>
      <c r="C98" s="51">
        <f t="shared" si="5"/>
        <v>55.665522295363679</v>
      </c>
      <c r="D98" s="52">
        <f t="shared" si="6"/>
        <v>553.16268011330919</v>
      </c>
      <c r="E98" s="51">
        <f t="shared" si="7"/>
        <v>497.49715781794549</v>
      </c>
      <c r="F98" s="51">
        <f t="shared" si="8"/>
        <v>15219.826784402387</v>
      </c>
    </row>
    <row r="99" spans="1:6" x14ac:dyDescent="0.25">
      <c r="A99" s="50">
        <v>44713</v>
      </c>
      <c r="B99" s="53">
        <f t="shared" si="9"/>
        <v>15219.826784402387</v>
      </c>
      <c r="C99" s="51">
        <f t="shared" si="5"/>
        <v>53.903553194758459</v>
      </c>
      <c r="D99" s="52">
        <f t="shared" si="6"/>
        <v>553.16268011330919</v>
      </c>
      <c r="E99" s="51">
        <f t="shared" si="7"/>
        <v>499.25912691855075</v>
      </c>
      <c r="F99" s="51">
        <f t="shared" si="8"/>
        <v>14720.567657483836</v>
      </c>
    </row>
    <row r="100" spans="1:6" x14ac:dyDescent="0.25">
      <c r="A100" s="50">
        <v>44743</v>
      </c>
      <c r="B100" s="53">
        <f t="shared" si="9"/>
        <v>14720.567657483836</v>
      </c>
      <c r="C100" s="51">
        <f t="shared" si="5"/>
        <v>52.135343786921922</v>
      </c>
      <c r="D100" s="52">
        <f t="shared" si="6"/>
        <v>553.16268011330919</v>
      </c>
      <c r="E100" s="51">
        <f t="shared" si="7"/>
        <v>501.02733632638729</v>
      </c>
      <c r="F100" s="51">
        <f t="shared" si="8"/>
        <v>14219.540321157448</v>
      </c>
    </row>
    <row r="101" spans="1:6" x14ac:dyDescent="0.25">
      <c r="A101" s="50">
        <v>44774</v>
      </c>
      <c r="B101" s="53">
        <f t="shared" si="9"/>
        <v>14219.540321157448</v>
      </c>
      <c r="C101" s="51">
        <f t="shared" si="5"/>
        <v>50.36087197076597</v>
      </c>
      <c r="D101" s="52">
        <f t="shared" si="6"/>
        <v>553.16268011330919</v>
      </c>
      <c r="E101" s="51">
        <f t="shared" si="7"/>
        <v>502.80180814254322</v>
      </c>
      <c r="F101" s="51">
        <f t="shared" si="8"/>
        <v>13716.738513014905</v>
      </c>
    </row>
    <row r="102" spans="1:6" x14ac:dyDescent="0.25">
      <c r="A102" s="50">
        <v>44805</v>
      </c>
      <c r="B102" s="53">
        <f t="shared" si="9"/>
        <v>13716.738513014905</v>
      </c>
      <c r="C102" s="51">
        <f t="shared" si="5"/>
        <v>48.580115566927795</v>
      </c>
      <c r="D102" s="52">
        <f t="shared" si="6"/>
        <v>553.16268011330919</v>
      </c>
      <c r="E102" s="51">
        <f t="shared" si="7"/>
        <v>504.58256454638138</v>
      </c>
      <c r="F102" s="51">
        <f t="shared" si="8"/>
        <v>13212.155948468524</v>
      </c>
    </row>
    <row r="103" spans="1:6" x14ac:dyDescent="0.25">
      <c r="A103" s="50">
        <v>44835</v>
      </c>
      <c r="B103" s="53">
        <f t="shared" si="9"/>
        <v>13212.155948468524</v>
      </c>
      <c r="C103" s="51">
        <f t="shared" si="5"/>
        <v>46.793052317492695</v>
      </c>
      <c r="D103" s="52">
        <f t="shared" si="6"/>
        <v>553.16268011330919</v>
      </c>
      <c r="E103" s="51">
        <f t="shared" si="7"/>
        <v>506.36962779581648</v>
      </c>
      <c r="F103" s="51">
        <f t="shared" si="8"/>
        <v>12705.786320672707</v>
      </c>
    </row>
    <row r="104" spans="1:6" x14ac:dyDescent="0.25">
      <c r="A104" s="50">
        <v>44866</v>
      </c>
      <c r="B104" s="53">
        <f t="shared" si="9"/>
        <v>12705.786320672707</v>
      </c>
      <c r="C104" s="51">
        <f t="shared" si="5"/>
        <v>44.999659885715843</v>
      </c>
      <c r="D104" s="52">
        <f t="shared" si="6"/>
        <v>553.16268011330919</v>
      </c>
      <c r="E104" s="51">
        <f t="shared" si="7"/>
        <v>508.16302022759334</v>
      </c>
      <c r="F104" s="51">
        <f t="shared" si="8"/>
        <v>12197.623300445113</v>
      </c>
    </row>
    <row r="105" spans="1:6" x14ac:dyDescent="0.25">
      <c r="A105" s="50">
        <v>44896</v>
      </c>
      <c r="B105" s="53">
        <f t="shared" si="9"/>
        <v>12197.623300445113</v>
      </c>
      <c r="C105" s="51">
        <f t="shared" si="5"/>
        <v>43.199915855743114</v>
      </c>
      <c r="D105" s="52">
        <f t="shared" si="6"/>
        <v>553.16268011330919</v>
      </c>
      <c r="E105" s="51">
        <f t="shared" si="7"/>
        <v>509.96276425756605</v>
      </c>
      <c r="F105" s="51">
        <f t="shared" si="8"/>
        <v>11687.660536187548</v>
      </c>
    </row>
    <row r="106" spans="1:6" x14ac:dyDescent="0.25">
      <c r="A106" s="50">
        <v>44927</v>
      </c>
      <c r="B106" s="53">
        <f t="shared" si="9"/>
        <v>11687.660536187548</v>
      </c>
      <c r="C106" s="51">
        <f t="shared" si="5"/>
        <v>41.393797732330903</v>
      </c>
      <c r="D106" s="52">
        <f t="shared" si="6"/>
        <v>553.16268011330919</v>
      </c>
      <c r="E106" s="51">
        <f t="shared" si="7"/>
        <v>511.76888238097831</v>
      </c>
      <c r="F106" s="51">
        <f t="shared" si="8"/>
        <v>11175.89165380657</v>
      </c>
    </row>
    <row r="107" spans="1:6" x14ac:dyDescent="0.25">
      <c r="A107" s="50">
        <v>44958</v>
      </c>
      <c r="B107" s="53">
        <f t="shared" si="9"/>
        <v>11175.89165380657</v>
      </c>
      <c r="C107" s="51">
        <f t="shared" si="5"/>
        <v>39.58128294056494</v>
      </c>
      <c r="D107" s="52">
        <f t="shared" si="6"/>
        <v>553.16268011330919</v>
      </c>
      <c r="E107" s="51">
        <f t="shared" si="7"/>
        <v>513.58139717274423</v>
      </c>
      <c r="F107" s="51">
        <f t="shared" si="8"/>
        <v>10662.310256633826</v>
      </c>
    </row>
    <row r="108" spans="1:6" x14ac:dyDescent="0.25">
      <c r="A108" s="50">
        <v>44986</v>
      </c>
      <c r="B108" s="53">
        <f t="shared" si="9"/>
        <v>10662.310256633826</v>
      </c>
      <c r="C108" s="51">
        <f t="shared" si="5"/>
        <v>37.762348825578137</v>
      </c>
      <c r="D108" s="52">
        <f t="shared" si="6"/>
        <v>553.16268011330919</v>
      </c>
      <c r="E108" s="51">
        <f t="shared" si="7"/>
        <v>515.40033128773109</v>
      </c>
      <c r="F108" s="51">
        <f t="shared" si="8"/>
        <v>10146.909925346095</v>
      </c>
    </row>
    <row r="109" spans="1:6" x14ac:dyDescent="0.25">
      <c r="A109" s="50">
        <v>45017</v>
      </c>
      <c r="B109" s="53">
        <f t="shared" si="9"/>
        <v>10146.909925346095</v>
      </c>
      <c r="C109" s="51">
        <f t="shared" si="5"/>
        <v>35.936972652267421</v>
      </c>
      <c r="D109" s="52">
        <f t="shared" si="6"/>
        <v>553.16268011330919</v>
      </c>
      <c r="E109" s="51">
        <f t="shared" si="7"/>
        <v>517.22570746104179</v>
      </c>
      <c r="F109" s="51">
        <f t="shared" si="8"/>
        <v>9629.6842178850529</v>
      </c>
    </row>
    <row r="110" spans="1:6" x14ac:dyDescent="0.25">
      <c r="A110" s="50">
        <v>45047</v>
      </c>
      <c r="B110" s="53">
        <f t="shared" si="9"/>
        <v>9629.6842178850529</v>
      </c>
      <c r="C110" s="51">
        <f t="shared" si="5"/>
        <v>34.105131605009568</v>
      </c>
      <c r="D110" s="52">
        <f t="shared" si="6"/>
        <v>553.16268011330919</v>
      </c>
      <c r="E110" s="51">
        <f t="shared" si="7"/>
        <v>519.05754850829965</v>
      </c>
      <c r="F110" s="51">
        <f t="shared" si="8"/>
        <v>9110.6266693767539</v>
      </c>
    </row>
    <row r="111" spans="1:6" x14ac:dyDescent="0.25">
      <c r="A111" s="50">
        <v>45078</v>
      </c>
      <c r="B111" s="53">
        <f t="shared" si="9"/>
        <v>9110.6266693767539</v>
      </c>
      <c r="C111" s="51">
        <f t="shared" si="5"/>
        <v>32.266802787376008</v>
      </c>
      <c r="D111" s="52">
        <f t="shared" si="6"/>
        <v>553.16268011330919</v>
      </c>
      <c r="E111" s="51">
        <f t="shared" si="7"/>
        <v>520.89587732593316</v>
      </c>
      <c r="F111" s="51">
        <f t="shared" si="8"/>
        <v>8589.730792050821</v>
      </c>
    </row>
    <row r="112" spans="1:6" x14ac:dyDescent="0.25">
      <c r="A112" s="50">
        <v>45108</v>
      </c>
      <c r="B112" s="53">
        <f t="shared" si="9"/>
        <v>8589.730792050821</v>
      </c>
      <c r="C112" s="51">
        <f t="shared" si="5"/>
        <v>30.42196322184666</v>
      </c>
      <c r="D112" s="52">
        <f t="shared" si="6"/>
        <v>553.16268011330919</v>
      </c>
      <c r="E112" s="51">
        <f t="shared" si="7"/>
        <v>522.74071689146251</v>
      </c>
      <c r="F112" s="51">
        <f t="shared" si="8"/>
        <v>8066.9900751593586</v>
      </c>
    </row>
    <row r="113" spans="1:6" x14ac:dyDescent="0.25">
      <c r="A113" s="50">
        <v>45139</v>
      </c>
      <c r="B113" s="53">
        <f t="shared" si="9"/>
        <v>8066.9900751593586</v>
      </c>
      <c r="C113" s="51">
        <f t="shared" si="5"/>
        <v>28.57058984952273</v>
      </c>
      <c r="D113" s="52">
        <f t="shared" si="6"/>
        <v>553.16268011330919</v>
      </c>
      <c r="E113" s="51">
        <f t="shared" si="7"/>
        <v>524.59209026378642</v>
      </c>
      <c r="F113" s="51">
        <f t="shared" si="8"/>
        <v>7542.3979848955723</v>
      </c>
    </row>
    <row r="114" spans="1:6" x14ac:dyDescent="0.25">
      <c r="A114" s="50">
        <v>45170</v>
      </c>
      <c r="B114" s="53">
        <f t="shared" si="9"/>
        <v>7542.3979848955723</v>
      </c>
      <c r="C114" s="51">
        <f t="shared" si="5"/>
        <v>26.712659529838486</v>
      </c>
      <c r="D114" s="52">
        <f t="shared" si="6"/>
        <v>553.16268011330919</v>
      </c>
      <c r="E114" s="51">
        <f t="shared" si="7"/>
        <v>526.45002058347075</v>
      </c>
      <c r="F114" s="51">
        <f t="shared" si="8"/>
        <v>7015.9479643121012</v>
      </c>
    </row>
    <row r="115" spans="1:6" x14ac:dyDescent="0.25">
      <c r="A115" s="50">
        <v>45200</v>
      </c>
      <c r="B115" s="53">
        <f t="shared" si="9"/>
        <v>7015.9479643121012</v>
      </c>
      <c r="C115" s="51">
        <f t="shared" si="5"/>
        <v>24.848149040272027</v>
      </c>
      <c r="D115" s="52">
        <f t="shared" si="6"/>
        <v>553.16268011330919</v>
      </c>
      <c r="E115" s="51">
        <f t="shared" si="7"/>
        <v>528.31453107303719</v>
      </c>
      <c r="F115" s="51">
        <f t="shared" si="8"/>
        <v>6487.6334332390643</v>
      </c>
    </row>
    <row r="116" spans="1:6" x14ac:dyDescent="0.25">
      <c r="A116" s="50">
        <v>45231</v>
      </c>
      <c r="B116" s="53">
        <f t="shared" si="9"/>
        <v>6487.6334332390643</v>
      </c>
      <c r="C116" s="51">
        <f t="shared" si="5"/>
        <v>22.977035076055021</v>
      </c>
      <c r="D116" s="52">
        <f t="shared" si="6"/>
        <v>553.16268011330919</v>
      </c>
      <c r="E116" s="51">
        <f t="shared" si="7"/>
        <v>530.18564503725418</v>
      </c>
      <c r="F116" s="51">
        <f t="shared" si="8"/>
        <v>5957.44778820181</v>
      </c>
    </row>
    <row r="117" spans="1:6" x14ac:dyDescent="0.25">
      <c r="A117" s="50">
        <v>45261</v>
      </c>
      <c r="B117" s="53">
        <f t="shared" si="9"/>
        <v>5957.44778820181</v>
      </c>
      <c r="C117" s="51">
        <f t="shared" si="5"/>
        <v>21.09929424988141</v>
      </c>
      <c r="D117" s="52">
        <f t="shared" si="6"/>
        <v>553.16268011330919</v>
      </c>
      <c r="E117" s="51">
        <f t="shared" si="7"/>
        <v>532.06338586342781</v>
      </c>
      <c r="F117" s="51">
        <f t="shared" si="8"/>
        <v>5425.3844023383826</v>
      </c>
    </row>
    <row r="118" spans="1:6" x14ac:dyDescent="0.25">
      <c r="A118" s="50">
        <v>45292</v>
      </c>
      <c r="B118" s="53">
        <f t="shared" si="9"/>
        <v>5425.3844023383826</v>
      </c>
      <c r="C118" s="51">
        <f t="shared" si="5"/>
        <v>19.214903091615106</v>
      </c>
      <c r="D118" s="52">
        <f t="shared" si="6"/>
        <v>553.16268011330919</v>
      </c>
      <c r="E118" s="51">
        <f t="shared" si="7"/>
        <v>533.94777702169404</v>
      </c>
      <c r="F118" s="51">
        <f t="shared" si="8"/>
        <v>4891.4366253166882</v>
      </c>
    </row>
    <row r="119" spans="1:6" x14ac:dyDescent="0.25">
      <c r="A119" s="50">
        <v>45323</v>
      </c>
      <c r="B119" s="53">
        <f t="shared" si="9"/>
        <v>4891.4366253166882</v>
      </c>
      <c r="C119" s="51">
        <f t="shared" si="5"/>
        <v>17.323838047996606</v>
      </c>
      <c r="D119" s="52">
        <f t="shared" si="6"/>
        <v>553.16268011330919</v>
      </c>
      <c r="E119" s="51">
        <f t="shared" si="7"/>
        <v>535.83884206531263</v>
      </c>
      <c r="F119" s="51">
        <f t="shared" si="8"/>
        <v>4355.5977832513754</v>
      </c>
    </row>
    <row r="120" spans="1:6" x14ac:dyDescent="0.25">
      <c r="A120" s="50">
        <v>45352</v>
      </c>
      <c r="B120" s="53">
        <f t="shared" si="9"/>
        <v>4355.5977832513754</v>
      </c>
      <c r="C120" s="51">
        <f t="shared" si="5"/>
        <v>15.426075482348622</v>
      </c>
      <c r="D120" s="52">
        <f t="shared" si="6"/>
        <v>553.16268011330919</v>
      </c>
      <c r="E120" s="51">
        <f t="shared" si="7"/>
        <v>537.73660463096053</v>
      </c>
      <c r="F120" s="51">
        <f t="shared" si="8"/>
        <v>3817.8611786204146</v>
      </c>
    </row>
    <row r="121" spans="1:6" x14ac:dyDescent="0.25">
      <c r="A121" s="50">
        <v>45383</v>
      </c>
      <c r="B121" s="53">
        <f t="shared" si="9"/>
        <v>3817.8611786204146</v>
      </c>
      <c r="C121" s="51">
        <f t="shared" si="5"/>
        <v>13.521591674280636</v>
      </c>
      <c r="D121" s="52">
        <f t="shared" si="6"/>
        <v>553.16268011330919</v>
      </c>
      <c r="E121" s="51">
        <f t="shared" si="7"/>
        <v>539.64108843902852</v>
      </c>
      <c r="F121" s="51">
        <f t="shared" si="8"/>
        <v>3278.2200901813862</v>
      </c>
    </row>
    <row r="122" spans="1:6" x14ac:dyDescent="0.25">
      <c r="A122" s="50">
        <v>45413</v>
      </c>
      <c r="B122" s="53">
        <f t="shared" si="9"/>
        <v>3278.2200901813862</v>
      </c>
      <c r="C122" s="51">
        <f t="shared" si="5"/>
        <v>11.61036281939241</v>
      </c>
      <c r="D122" s="52">
        <f t="shared" si="6"/>
        <v>553.16268011330919</v>
      </c>
      <c r="E122" s="51">
        <f t="shared" si="7"/>
        <v>541.55231729391676</v>
      </c>
      <c r="F122" s="51">
        <f t="shared" si="8"/>
        <v>2736.6677728874693</v>
      </c>
    </row>
    <row r="123" spans="1:6" x14ac:dyDescent="0.25">
      <c r="A123" s="50">
        <v>45444</v>
      </c>
      <c r="B123" s="53">
        <f t="shared" si="9"/>
        <v>2736.6677728874693</v>
      </c>
      <c r="C123" s="51">
        <f t="shared" si="5"/>
        <v>9.6923650289764538</v>
      </c>
      <c r="D123" s="52">
        <f t="shared" si="6"/>
        <v>553.16268011330919</v>
      </c>
      <c r="E123" s="51">
        <f t="shared" si="7"/>
        <v>543.4703150843327</v>
      </c>
      <c r="F123" s="51">
        <f t="shared" si="8"/>
        <v>2193.1974578031368</v>
      </c>
    </row>
    <row r="124" spans="1:6" x14ac:dyDescent="0.25">
      <c r="A124" s="50">
        <v>45474</v>
      </c>
      <c r="B124" s="53">
        <f t="shared" si="9"/>
        <v>2193.1974578031368</v>
      </c>
      <c r="C124" s="51">
        <f t="shared" si="5"/>
        <v>7.7675743297194435</v>
      </c>
      <c r="D124" s="52">
        <f t="shared" si="6"/>
        <v>553.16268011330919</v>
      </c>
      <c r="E124" s="51">
        <f t="shared" si="7"/>
        <v>545.39510578358977</v>
      </c>
      <c r="F124" s="51">
        <f t="shared" si="8"/>
        <v>1647.802352019547</v>
      </c>
    </row>
    <row r="125" spans="1:6" x14ac:dyDescent="0.25">
      <c r="A125" s="50">
        <v>45505</v>
      </c>
      <c r="B125" s="53">
        <f t="shared" si="9"/>
        <v>1647.802352019547</v>
      </c>
      <c r="C125" s="51">
        <f t="shared" si="5"/>
        <v>5.8359666634025631</v>
      </c>
      <c r="D125" s="52">
        <f t="shared" si="6"/>
        <v>553.16268011330919</v>
      </c>
      <c r="E125" s="51">
        <f t="shared" si="7"/>
        <v>547.32671344990661</v>
      </c>
      <c r="F125" s="51">
        <f t="shared" si="8"/>
        <v>1100.4756385696405</v>
      </c>
    </row>
    <row r="126" spans="1:6" x14ac:dyDescent="0.25">
      <c r="A126" s="50">
        <v>45536</v>
      </c>
      <c r="B126" s="53">
        <f t="shared" si="9"/>
        <v>1100.4756385696405</v>
      </c>
      <c r="C126" s="51">
        <f t="shared" si="5"/>
        <v>3.8975178866008107</v>
      </c>
      <c r="D126" s="52">
        <f t="shared" si="6"/>
        <v>553.16268011330919</v>
      </c>
      <c r="E126" s="51">
        <f t="shared" si="7"/>
        <v>549.26516222670841</v>
      </c>
      <c r="F126" s="51">
        <f t="shared" si="8"/>
        <v>551.21047634293211</v>
      </c>
    </row>
    <row r="127" spans="1:6" x14ac:dyDescent="0.25">
      <c r="A127" s="50">
        <v>45566</v>
      </c>
      <c r="B127" s="53">
        <f t="shared" si="9"/>
        <v>551.21047634293211</v>
      </c>
      <c r="C127" s="51">
        <f t="shared" si="5"/>
        <v>1.9522037703812181</v>
      </c>
      <c r="D127" s="52">
        <f t="shared" si="6"/>
        <v>553.16268011330919</v>
      </c>
      <c r="E127" s="51">
        <f t="shared" si="7"/>
        <v>551.21047634292802</v>
      </c>
      <c r="F127" s="51">
        <f t="shared" si="8"/>
        <v>4.0927261579781771E-12</v>
      </c>
    </row>
    <row r="128" spans="1:6" x14ac:dyDescent="0.25">
      <c r="A128" s="50">
        <v>45597</v>
      </c>
      <c r="B128" s="53">
        <f t="shared" si="9"/>
        <v>4.0927261579781771E-12</v>
      </c>
      <c r="C128" s="51">
        <f t="shared" si="5"/>
        <v>1.4495071809506044E-14</v>
      </c>
      <c r="D128" s="52">
        <f t="shared" si="6"/>
        <v>553.16268011330919</v>
      </c>
      <c r="E128" s="51">
        <f t="shared" si="7"/>
        <v>553.16268011330919</v>
      </c>
      <c r="F128" s="51">
        <f t="shared" si="8"/>
        <v>-553.1626801133051</v>
      </c>
    </row>
    <row r="129" spans="1:6" x14ac:dyDescent="0.25">
      <c r="A129" s="50"/>
      <c r="B129" s="53"/>
      <c r="C129" s="51"/>
      <c r="D129" s="52"/>
      <c r="E129" s="51"/>
      <c r="F129" s="5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</vt:lpstr>
      <vt:lpstr>Budget</vt:lpstr>
      <vt:lpstr>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</dc:creator>
  <cp:lastModifiedBy>jcrenshaw</cp:lastModifiedBy>
  <cp:lastPrinted>2015-12-03T01:24:32Z</cp:lastPrinted>
  <dcterms:created xsi:type="dcterms:W3CDTF">2015-11-08T03:07:31Z</dcterms:created>
  <dcterms:modified xsi:type="dcterms:W3CDTF">2016-01-25T15:15:52Z</dcterms:modified>
</cp:coreProperties>
</file>