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VCEE\Documents\Gov Challenge\"/>
    </mc:Choice>
  </mc:AlternateContent>
  <bookViews>
    <workbookView xWindow="0" yWindow="0" windowWidth="25200" windowHeight="11685" tabRatio="773" firstSheet="2" activeTab="2"/>
  </bookViews>
  <sheets>
    <sheet name="Income Stmt Teacher Version" sheetId="1" r:id="rId1"/>
    <sheet name="Income Stmt Student Version" sheetId="3" r:id="rId2"/>
    <sheet name="Balance Sheet Student Version" sheetId="4" r:id="rId3"/>
  </sheets>
  <calcPr calcId="171027"/>
</workbook>
</file>

<file path=xl/calcChain.xml><?xml version="1.0" encoding="utf-8"?>
<calcChain xmlns="http://schemas.openxmlformats.org/spreadsheetml/2006/main">
  <c r="C16" i="1" l="1"/>
  <c r="D16" i="1" s="1"/>
  <c r="B20" i="1"/>
  <c r="B50" i="1" l="1"/>
  <c r="B49" i="1"/>
  <c r="B52" i="1" s="1"/>
  <c r="C52" i="1" s="1"/>
  <c r="B22" i="1"/>
  <c r="C34" i="4"/>
  <c r="C29" i="4"/>
  <c r="C23" i="4"/>
  <c r="C17" i="4"/>
  <c r="C10" i="4"/>
  <c r="C5" i="4"/>
  <c r="B50" i="3"/>
  <c r="B49" i="3"/>
  <c r="B36" i="3"/>
  <c r="B28" i="3"/>
  <c r="B23" i="3"/>
  <c r="B17" i="3"/>
  <c r="B3" i="3"/>
  <c r="B10" i="3" s="1"/>
  <c r="B33" i="1"/>
  <c r="B28" i="1"/>
  <c r="B16" i="1"/>
  <c r="B17" i="1" s="1"/>
  <c r="B21" i="1"/>
  <c r="B32" i="1"/>
  <c r="B52" i="3" l="1"/>
  <c r="B11" i="3"/>
  <c r="C36" i="4"/>
  <c r="C25" i="4"/>
  <c r="B5" i="3"/>
  <c r="B36" i="1"/>
  <c r="C36" i="1" s="1"/>
  <c r="B23" i="1"/>
  <c r="B3" i="1"/>
  <c r="B11" i="1" s="1"/>
  <c r="C23" i="1" l="1"/>
  <c r="C54" i="1" s="1"/>
  <c r="D54" i="1" s="1"/>
  <c r="C38" i="4"/>
  <c r="B12" i="3"/>
  <c r="B54" i="3" s="1"/>
  <c r="B56" i="3" s="1"/>
  <c r="B5" i="1"/>
  <c r="B10" i="1"/>
  <c r="B12" i="1" l="1"/>
  <c r="B54" i="1" s="1"/>
  <c r="B56" i="1" s="1"/>
</calcChain>
</file>

<file path=xl/sharedStrings.xml><?xml version="1.0" encoding="utf-8"?>
<sst xmlns="http://schemas.openxmlformats.org/spreadsheetml/2006/main" count="140" uniqueCount="73">
  <si>
    <t>INFLOWS</t>
  </si>
  <si>
    <t>Gross Salary</t>
  </si>
  <si>
    <t>Gifts</t>
  </si>
  <si>
    <t>Total Inflows</t>
  </si>
  <si>
    <t>OUTFLOWS</t>
  </si>
  <si>
    <t>Savings</t>
  </si>
  <si>
    <t>Health Insurance</t>
  </si>
  <si>
    <t>Rent</t>
  </si>
  <si>
    <t>Utilities</t>
  </si>
  <si>
    <t>Life Insurance</t>
  </si>
  <si>
    <t>Basketball Fees</t>
  </si>
  <si>
    <t>Taxes</t>
  </si>
  <si>
    <t>Northstar Inc. 401(k)</t>
  </si>
  <si>
    <t>Car Loan (Linda)</t>
  </si>
  <si>
    <t>Renters Insurance</t>
  </si>
  <si>
    <t>Federal</t>
  </si>
  <si>
    <t>State</t>
  </si>
  <si>
    <t>FICA (SS &amp; Med)</t>
  </si>
  <si>
    <t>Total Tax</t>
  </si>
  <si>
    <t>Groceries</t>
  </si>
  <si>
    <t>Total Outflows</t>
  </si>
  <si>
    <t>Discretionary CF</t>
  </si>
  <si>
    <t>Total Savings</t>
  </si>
  <si>
    <t>Cash/Cash Equivalents</t>
  </si>
  <si>
    <t>Joint</t>
  </si>
  <si>
    <t>Total</t>
  </si>
  <si>
    <t>Investment Accounts - Taxable</t>
  </si>
  <si>
    <t>Retirement Accounts</t>
  </si>
  <si>
    <t>Northstar 401(k)</t>
  </si>
  <si>
    <t>Personal Use</t>
  </si>
  <si>
    <t>Traditional IRA</t>
  </si>
  <si>
    <t>Chris</t>
  </si>
  <si>
    <t>Total Assets</t>
  </si>
  <si>
    <t>Checking (BoA)</t>
  </si>
  <si>
    <t>Savings (BoA)</t>
  </si>
  <si>
    <t>Brokerage (Fidelity)</t>
  </si>
  <si>
    <t>Other Withholdings</t>
  </si>
  <si>
    <t>Medical Expenses</t>
  </si>
  <si>
    <t>Auto Insurance</t>
  </si>
  <si>
    <t>Personal Hygene</t>
  </si>
  <si>
    <t>Auto maintenance and gas</t>
  </si>
  <si>
    <t>Fixed Expenses</t>
  </si>
  <si>
    <t>Total Withholdings</t>
  </si>
  <si>
    <t>Contractual Expenses</t>
  </si>
  <si>
    <t>Credit Card</t>
  </si>
  <si>
    <t>Variable Expenses</t>
  </si>
  <si>
    <t>Total Contractual Exp</t>
  </si>
  <si>
    <t>Total Fixed Expenses</t>
  </si>
  <si>
    <t>Sorority Dues (Trina)</t>
  </si>
  <si>
    <t>Allowances</t>
  </si>
  <si>
    <t>Total Variable Expenses</t>
  </si>
  <si>
    <t>Untracked cash expenses</t>
  </si>
  <si>
    <t>Saving for down payment</t>
  </si>
  <si>
    <t>Roth IRA</t>
  </si>
  <si>
    <t>Converted Roth IRA</t>
  </si>
  <si>
    <t>Mary View 401(k)</t>
  </si>
  <si>
    <t>2010 Mercedez S500</t>
  </si>
  <si>
    <t>Chris &amp; Jasmin Smith 2016 Income and Expense Statement</t>
  </si>
  <si>
    <t>Chris &amp; Jasmin Smith 2016 Balance Sheet</t>
  </si>
  <si>
    <t>2012 Honda Civic</t>
  </si>
  <si>
    <t>2008 Ford Edge</t>
  </si>
  <si>
    <t>Current Liabilities</t>
  </si>
  <si>
    <t>Long-term Liabilities</t>
  </si>
  <si>
    <t>Auto Loan (Civic)</t>
  </si>
  <si>
    <t>Jasmin</t>
  </si>
  <si>
    <t>Parent Plus Loan</t>
  </si>
  <si>
    <t>Total Liabilities</t>
  </si>
  <si>
    <t>Net Worth</t>
  </si>
  <si>
    <t>Credit card payment for Trina</t>
  </si>
  <si>
    <t>Entertainment (Dining, movies, etc.)</t>
  </si>
  <si>
    <t>Travel Expenses (Vacations)</t>
  </si>
  <si>
    <t>Clothing</t>
  </si>
  <si>
    <t>Subscriptions (online and print)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</si>
</sst>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/>
    <xf numFmtId="0" fontId="0" fillId="0" borderId="2" xfId="0" applyBorder="1"/>
    <xf numFmtId="44" fontId="0" fillId="0" borderId="1" xfId="1" applyFont="1" applyBorder="1" applyAlignment="1">
      <alignment horizontal="center"/>
    </xf>
    <xf numFmtId="0" fontId="6" fillId="0" borderId="0" xfId="0" applyFont="1"/>
    <xf numFmtId="44" fontId="0" fillId="0" borderId="0" xfId="1" applyFont="1" applyBorder="1" applyAlignment="1">
      <alignment horizontal="center"/>
    </xf>
    <xf numFmtId="44" fontId="0" fillId="0" borderId="0" xfId="1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/>
    <xf numFmtId="0" fontId="0" fillId="0" borderId="0" xfId="0" applyBorder="1"/>
    <xf numFmtId="44" fontId="0" fillId="0" borderId="1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5" fillId="0" borderId="0" xfId="0" applyFont="1"/>
    <xf numFmtId="44" fontId="0" fillId="0" borderId="1" xfId="1" applyFont="1" applyBorder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left"/>
    </xf>
    <xf numFmtId="44" fontId="0" fillId="3" borderId="2" xfId="1" applyFont="1" applyFill="1" applyBorder="1" applyAlignment="1">
      <alignment horizontal="center"/>
    </xf>
    <xf numFmtId="44" fontId="7" fillId="3" borderId="0" xfId="1" applyFont="1" applyFill="1" applyAlignment="1">
      <alignment horizontal="center"/>
    </xf>
    <xf numFmtId="44" fontId="0" fillId="3" borderId="2" xfId="0" applyNumberFormat="1" applyFill="1" applyBorder="1" applyAlignment="1">
      <alignment horizontal="center"/>
    </xf>
    <xf numFmtId="0" fontId="0" fillId="0" borderId="4" xfId="0" applyBorder="1"/>
    <xf numFmtId="44" fontId="0" fillId="3" borderId="4" xfId="1" applyFont="1" applyFill="1" applyBorder="1" applyAlignment="1">
      <alignment horizontal="center"/>
    </xf>
    <xf numFmtId="44" fontId="8" fillId="0" borderId="0" xfId="1" applyFont="1"/>
    <xf numFmtId="44" fontId="8" fillId="3" borderId="2" xfId="2" applyNumberFormat="1" applyFont="1" applyFill="1" applyBorder="1"/>
    <xf numFmtId="44" fontId="8" fillId="2" borderId="3" xfId="2" applyNumberFormat="1" applyFont="1" applyBorder="1"/>
    <xf numFmtId="44" fontId="8" fillId="2" borderId="2" xfId="2" applyNumberFormat="1" applyFont="1" applyBorder="1"/>
    <xf numFmtId="44" fontId="9" fillId="2" borderId="0" xfId="2" applyNumberFormat="1" applyFont="1"/>
    <xf numFmtId="44" fontId="8" fillId="0" borderId="0" xfId="1" applyNumberFormat="1" applyFont="1"/>
    <xf numFmtId="44" fontId="8" fillId="0" borderId="0" xfId="0" applyNumberFormat="1" applyFont="1"/>
    <xf numFmtId="44" fontId="8" fillId="3" borderId="4" xfId="1" applyNumberFormat="1" applyFont="1" applyFill="1" applyBorder="1"/>
    <xf numFmtId="44" fontId="9" fillId="0" borderId="0" xfId="1" applyNumberFormat="1" applyFont="1"/>
    <xf numFmtId="44" fontId="9" fillId="3" borderId="0" xfId="1" applyNumberFormat="1" applyFont="1" applyFill="1"/>
    <xf numFmtId="44" fontId="8" fillId="4" borderId="5" xfId="1" applyNumberFormat="1" applyFont="1" applyFill="1" applyBorder="1"/>
    <xf numFmtId="44" fontId="0" fillId="4" borderId="5" xfId="1" applyNumberFormat="1" applyFont="1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>
      <selection activeCell="D17" sqref="D17"/>
    </sheetView>
  </sheetViews>
  <sheetFormatPr defaultRowHeight="15" x14ac:dyDescent="0.25"/>
  <cols>
    <col min="1" max="1" width="32.7109375" customWidth="1"/>
    <col min="2" max="2" width="20.7109375" style="1" customWidth="1"/>
    <col min="3" max="3" width="12.5703125" bestFit="1" customWidth="1"/>
    <col min="4" max="4" width="11.5703125" bestFit="1" customWidth="1"/>
  </cols>
  <sheetData>
    <row r="1" spans="1:4" ht="39" customHeight="1" x14ac:dyDescent="0.3">
      <c r="A1" s="54" t="s">
        <v>57</v>
      </c>
      <c r="B1" s="54"/>
    </row>
    <row r="2" spans="1:4" ht="14.45" customHeight="1" x14ac:dyDescent="0.25">
      <c r="A2" s="7" t="s">
        <v>0</v>
      </c>
    </row>
    <row r="3" spans="1:4" ht="14.45" customHeight="1" x14ac:dyDescent="0.25">
      <c r="A3" t="s">
        <v>1</v>
      </c>
      <c r="B3" s="3">
        <f>30000+100000</f>
        <v>130000</v>
      </c>
    </row>
    <row r="4" spans="1:4" ht="14.45" customHeight="1" x14ac:dyDescent="0.25">
      <c r="A4" s="15" t="s">
        <v>2</v>
      </c>
      <c r="B4" s="17">
        <v>0</v>
      </c>
    </row>
    <row r="5" spans="1:4" ht="15" customHeight="1" thickBot="1" x14ac:dyDescent="0.3">
      <c r="A5" s="5" t="s">
        <v>3</v>
      </c>
      <c r="B5" s="33">
        <f>SUM(B3:B4)</f>
        <v>130000</v>
      </c>
    </row>
    <row r="6" spans="1:4" ht="15" customHeight="1" thickTop="1" x14ac:dyDescent="0.25">
      <c r="B6" s="3"/>
    </row>
    <row r="7" spans="1:4" x14ac:dyDescent="0.25">
      <c r="A7" s="7" t="s">
        <v>4</v>
      </c>
      <c r="B7" s="3"/>
    </row>
    <row r="8" spans="1:4" x14ac:dyDescent="0.25">
      <c r="A8" s="2" t="s">
        <v>11</v>
      </c>
      <c r="B8" s="3"/>
    </row>
    <row r="9" spans="1:4" x14ac:dyDescent="0.25">
      <c r="A9" t="s">
        <v>15</v>
      </c>
      <c r="B9" s="3">
        <v>20800</v>
      </c>
    </row>
    <row r="10" spans="1:4" x14ac:dyDescent="0.25">
      <c r="A10" t="s">
        <v>16</v>
      </c>
      <c r="B10" s="3">
        <f>B3*4.5%</f>
        <v>5850</v>
      </c>
    </row>
    <row r="11" spans="1:4" x14ac:dyDescent="0.25">
      <c r="A11" s="4" t="s">
        <v>17</v>
      </c>
      <c r="B11" s="6">
        <f>118500*0.062+B3*0.0145</f>
        <v>9232</v>
      </c>
      <c r="C11" s="52"/>
    </row>
    <row r="12" spans="1:4" ht="15.75" thickBot="1" x14ac:dyDescent="0.3">
      <c r="A12" s="27" t="s">
        <v>18</v>
      </c>
      <c r="B12" s="33">
        <f>SUM(B9:B11)</f>
        <v>35882</v>
      </c>
    </row>
    <row r="13" spans="1:4" ht="15.75" thickTop="1" x14ac:dyDescent="0.25">
      <c r="A13" s="7"/>
      <c r="B13" s="3"/>
    </row>
    <row r="14" spans="1:4" x14ac:dyDescent="0.25">
      <c r="A14" s="2" t="s">
        <v>36</v>
      </c>
      <c r="B14" s="3"/>
    </row>
    <row r="15" spans="1:4" x14ac:dyDescent="0.25">
      <c r="A15" t="s">
        <v>12</v>
      </c>
      <c r="B15" s="9">
        <v>6000</v>
      </c>
    </row>
    <row r="16" spans="1:4" x14ac:dyDescent="0.25">
      <c r="A16" s="15" t="s">
        <v>6</v>
      </c>
      <c r="B16" s="11">
        <f>580*12</f>
        <v>6960</v>
      </c>
      <c r="C16">
        <f>880*6</f>
        <v>5280</v>
      </c>
      <c r="D16">
        <f>C16/2</f>
        <v>2640</v>
      </c>
    </row>
    <row r="17" spans="1:3" ht="15.75" thickBot="1" x14ac:dyDescent="0.3">
      <c r="A17" s="27" t="s">
        <v>42</v>
      </c>
      <c r="B17" s="35">
        <f>B15+B16</f>
        <v>12960</v>
      </c>
    </row>
    <row r="18" spans="1:3" ht="15.75" thickTop="1" x14ac:dyDescent="0.25">
      <c r="B18" s="10"/>
    </row>
    <row r="19" spans="1:3" x14ac:dyDescent="0.25">
      <c r="A19" s="13" t="s">
        <v>43</v>
      </c>
      <c r="B19" s="10"/>
    </row>
    <row r="20" spans="1:3" x14ac:dyDescent="0.25">
      <c r="A20" s="12" t="s">
        <v>13</v>
      </c>
      <c r="B20" s="9">
        <f>265.9*12</f>
        <v>3190.7999999999997</v>
      </c>
    </row>
    <row r="21" spans="1:3" x14ac:dyDescent="0.25">
      <c r="A21" s="12" t="s">
        <v>7</v>
      </c>
      <c r="B21" s="9">
        <f>1500*12</f>
        <v>18000</v>
      </c>
    </row>
    <row r="22" spans="1:3" x14ac:dyDescent="0.25">
      <c r="A22" s="15" t="s">
        <v>44</v>
      </c>
      <c r="B22" s="11">
        <f>350*12</f>
        <v>4200</v>
      </c>
    </row>
    <row r="23" spans="1:3" ht="15.75" thickBot="1" x14ac:dyDescent="0.3">
      <c r="A23" s="27" t="s">
        <v>46</v>
      </c>
      <c r="B23" s="35">
        <f>SUM(B20:B22)</f>
        <v>25390.799999999999</v>
      </c>
      <c r="C23" s="53">
        <f>B23/2</f>
        <v>12695.4</v>
      </c>
    </row>
    <row r="24" spans="1:3" s="12" customFormat="1" ht="15.75" thickTop="1" x14ac:dyDescent="0.25">
      <c r="B24" s="10"/>
    </row>
    <row r="25" spans="1:3" x14ac:dyDescent="0.25">
      <c r="A25" s="2" t="s">
        <v>5</v>
      </c>
      <c r="B25" s="3"/>
    </row>
    <row r="26" spans="1:3" s="12" customFormat="1" x14ac:dyDescent="0.25">
      <c r="A26" s="18" t="s">
        <v>52</v>
      </c>
      <c r="B26" s="14">
        <v>4000</v>
      </c>
    </row>
    <row r="27" spans="1:3" s="12" customFormat="1" x14ac:dyDescent="0.25">
      <c r="A27" s="19" t="s">
        <v>53</v>
      </c>
      <c r="B27" s="17">
        <v>2000</v>
      </c>
    </row>
    <row r="28" spans="1:3" ht="15.75" thickBot="1" x14ac:dyDescent="0.3">
      <c r="A28" s="27" t="s">
        <v>22</v>
      </c>
      <c r="B28" s="33">
        <f>B26+B27</f>
        <v>6000</v>
      </c>
    </row>
    <row r="29" spans="1:3" s="12" customFormat="1" ht="15.75" thickTop="1" x14ac:dyDescent="0.25">
      <c r="A29" s="16"/>
      <c r="B29" s="8"/>
    </row>
    <row r="30" spans="1:3" x14ac:dyDescent="0.25">
      <c r="A30" s="2" t="s">
        <v>41</v>
      </c>
      <c r="B30" s="10"/>
    </row>
    <row r="31" spans="1:3" x14ac:dyDescent="0.25">
      <c r="A31" s="12" t="s">
        <v>14</v>
      </c>
      <c r="B31" s="9">
        <v>360</v>
      </c>
    </row>
    <row r="32" spans="1:3" x14ac:dyDescent="0.25">
      <c r="A32" s="18" t="s">
        <v>9</v>
      </c>
      <c r="B32" s="9">
        <f>35*12</f>
        <v>420</v>
      </c>
    </row>
    <row r="33" spans="1:4" x14ac:dyDescent="0.25">
      <c r="A33" s="18" t="s">
        <v>38</v>
      </c>
      <c r="B33" s="14">
        <f>287*12</f>
        <v>3444</v>
      </c>
    </row>
    <row r="34" spans="1:4" s="12" customFormat="1" x14ac:dyDescent="0.25">
      <c r="A34" s="12" t="s">
        <v>48</v>
      </c>
      <c r="B34" s="14">
        <v>2000</v>
      </c>
    </row>
    <row r="35" spans="1:4" x14ac:dyDescent="0.25">
      <c r="A35" s="15" t="s">
        <v>8</v>
      </c>
      <c r="B35" s="17">
        <v>4560</v>
      </c>
      <c r="D35" s="28"/>
    </row>
    <row r="36" spans="1:4" ht="15.75" thickBot="1" x14ac:dyDescent="0.3">
      <c r="A36" s="27" t="s">
        <v>47</v>
      </c>
      <c r="B36" s="35">
        <f>SUM(B31:B35)</f>
        <v>10784</v>
      </c>
      <c r="C36" s="53">
        <f>B36/2</f>
        <v>5392</v>
      </c>
    </row>
    <row r="37" spans="1:4" ht="15.75" thickTop="1" x14ac:dyDescent="0.25">
      <c r="B37" s="10"/>
    </row>
    <row r="38" spans="1:4" x14ac:dyDescent="0.25">
      <c r="A38" s="24" t="s">
        <v>45</v>
      </c>
      <c r="B38" s="10"/>
    </row>
    <row r="39" spans="1:4" x14ac:dyDescent="0.25">
      <c r="A39" s="32" t="s">
        <v>37</v>
      </c>
      <c r="B39" s="25">
        <v>1400</v>
      </c>
    </row>
    <row r="40" spans="1:4" x14ac:dyDescent="0.25">
      <c r="A40" s="21" t="s">
        <v>19</v>
      </c>
      <c r="B40" s="25">
        <v>9600</v>
      </c>
    </row>
    <row r="41" spans="1:4" x14ac:dyDescent="0.25">
      <c r="A41" s="21" t="s">
        <v>69</v>
      </c>
      <c r="B41" s="25">
        <v>10450</v>
      </c>
    </row>
    <row r="42" spans="1:4" x14ac:dyDescent="0.25">
      <c r="A42" s="21" t="s">
        <v>40</v>
      </c>
      <c r="B42" s="25">
        <v>3100</v>
      </c>
    </row>
    <row r="43" spans="1:4" x14ac:dyDescent="0.25">
      <c r="A43" s="21" t="s">
        <v>39</v>
      </c>
      <c r="B43" s="25">
        <v>800</v>
      </c>
    </row>
    <row r="44" spans="1:4" x14ac:dyDescent="0.25">
      <c r="A44" s="21" t="s">
        <v>71</v>
      </c>
      <c r="B44" s="25">
        <v>1000</v>
      </c>
    </row>
    <row r="45" spans="1:4" x14ac:dyDescent="0.25">
      <c r="A45" s="21" t="s">
        <v>72</v>
      </c>
      <c r="B45" s="25">
        <v>425</v>
      </c>
    </row>
    <row r="46" spans="1:4" x14ac:dyDescent="0.25">
      <c r="A46" s="21" t="s">
        <v>70</v>
      </c>
      <c r="B46" s="25">
        <v>2500</v>
      </c>
    </row>
    <row r="47" spans="1:4" s="12" customFormat="1" x14ac:dyDescent="0.25">
      <c r="A47" s="21" t="s">
        <v>10</v>
      </c>
      <c r="B47" s="25">
        <v>1000</v>
      </c>
    </row>
    <row r="48" spans="1:4" s="21" customFormat="1" x14ac:dyDescent="0.25">
      <c r="A48" s="21" t="s">
        <v>2</v>
      </c>
      <c r="B48" s="25">
        <v>2000</v>
      </c>
    </row>
    <row r="49" spans="1:4" x14ac:dyDescent="0.25">
      <c r="A49" s="21" t="s">
        <v>49</v>
      </c>
      <c r="B49" s="25">
        <f>75*52</f>
        <v>3900</v>
      </c>
    </row>
    <row r="50" spans="1:4" x14ac:dyDescent="0.25">
      <c r="A50" s="21" t="s">
        <v>68</v>
      </c>
      <c r="B50" s="25">
        <f>125*12</f>
        <v>1500</v>
      </c>
    </row>
    <row r="51" spans="1:4" x14ac:dyDescent="0.25">
      <c r="A51" s="26" t="s">
        <v>51</v>
      </c>
      <c r="B51" s="11">
        <v>1800</v>
      </c>
    </row>
    <row r="52" spans="1:4" ht="15.75" thickBot="1" x14ac:dyDescent="0.3">
      <c r="A52" s="27" t="s">
        <v>50</v>
      </c>
      <c r="B52" s="33">
        <f>SUM(B39:B51)</f>
        <v>39475</v>
      </c>
      <c r="C52" s="53">
        <f>B52/2</f>
        <v>19737.5</v>
      </c>
    </row>
    <row r="53" spans="1:4" ht="15.75" thickTop="1" x14ac:dyDescent="0.25">
      <c r="A53" s="21"/>
      <c r="B53" s="22"/>
    </row>
    <row r="54" spans="1:4" ht="15.75" thickBot="1" x14ac:dyDescent="0.3">
      <c r="A54" s="36" t="s">
        <v>20</v>
      </c>
      <c r="B54" s="37">
        <f>B12+B17+B23+B28+B36+B52</f>
        <v>130491.8</v>
      </c>
      <c r="C54" s="53">
        <f>C52+C36+C23</f>
        <v>37824.9</v>
      </c>
      <c r="D54" s="53">
        <f>C54/2</f>
        <v>18912.45</v>
      </c>
    </row>
    <row r="55" spans="1:4" ht="15.75" thickTop="1" x14ac:dyDescent="0.25">
      <c r="A55" s="21"/>
      <c r="B55" s="25"/>
    </row>
    <row r="56" spans="1:4" x14ac:dyDescent="0.25">
      <c r="A56" s="20" t="s">
        <v>21</v>
      </c>
      <c r="B56" s="34">
        <f>B5-B54</f>
        <v>-491.80000000000291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sqref="A1:B1"/>
    </sheetView>
  </sheetViews>
  <sheetFormatPr defaultRowHeight="15" x14ac:dyDescent="0.25"/>
  <cols>
    <col min="1" max="1" width="32.7109375" style="21" customWidth="1"/>
    <col min="2" max="2" width="20.7109375" style="22" customWidth="1"/>
  </cols>
  <sheetData>
    <row r="1" spans="1:2" ht="39" customHeight="1" x14ac:dyDescent="0.3">
      <c r="A1" s="54" t="s">
        <v>57</v>
      </c>
      <c r="B1" s="54"/>
    </row>
    <row r="2" spans="1:2" x14ac:dyDescent="0.25">
      <c r="A2" s="31" t="s">
        <v>0</v>
      </c>
    </row>
    <row r="3" spans="1:2" x14ac:dyDescent="0.25">
      <c r="A3" s="21" t="s">
        <v>1</v>
      </c>
      <c r="B3" s="25">
        <f>30000+100000</f>
        <v>130000</v>
      </c>
    </row>
    <row r="4" spans="1:2" x14ac:dyDescent="0.25">
      <c r="A4" s="26" t="s">
        <v>2</v>
      </c>
      <c r="B4" s="30">
        <v>0</v>
      </c>
    </row>
    <row r="5" spans="1:2" ht="15.75" thickBot="1" x14ac:dyDescent="0.3">
      <c r="A5" s="27" t="s">
        <v>3</v>
      </c>
      <c r="B5" s="33">
        <f>SUM(B3:B4)</f>
        <v>130000</v>
      </c>
    </row>
    <row r="6" spans="1:2" ht="15.75" thickTop="1" x14ac:dyDescent="0.25">
      <c r="B6" s="25"/>
    </row>
    <row r="7" spans="1:2" x14ac:dyDescent="0.25">
      <c r="A7" s="31" t="s">
        <v>4</v>
      </c>
      <c r="B7" s="25"/>
    </row>
    <row r="8" spans="1:2" x14ac:dyDescent="0.25">
      <c r="A8" s="24" t="s">
        <v>11</v>
      </c>
      <c r="B8" s="25"/>
    </row>
    <row r="9" spans="1:2" x14ac:dyDescent="0.25">
      <c r="A9" s="21" t="s">
        <v>15</v>
      </c>
      <c r="B9" s="25">
        <v>20800</v>
      </c>
    </row>
    <row r="10" spans="1:2" x14ac:dyDescent="0.25">
      <c r="A10" s="21" t="s">
        <v>16</v>
      </c>
      <c r="B10" s="25">
        <f>B3*4.5%</f>
        <v>5850</v>
      </c>
    </row>
    <row r="11" spans="1:2" x14ac:dyDescent="0.25">
      <c r="A11" s="26" t="s">
        <v>17</v>
      </c>
      <c r="B11" s="30">
        <f>118500*0.062+B3*0.0145</f>
        <v>9232</v>
      </c>
    </row>
    <row r="12" spans="1:2" ht="15.75" thickBot="1" x14ac:dyDescent="0.3">
      <c r="A12" s="27" t="s">
        <v>18</v>
      </c>
      <c r="B12" s="33">
        <f>SUM(B9:B11)</f>
        <v>35882</v>
      </c>
    </row>
    <row r="13" spans="1:2" ht="15.75" thickTop="1" x14ac:dyDescent="0.25">
      <c r="A13" s="31"/>
      <c r="B13" s="25"/>
    </row>
    <row r="14" spans="1:2" x14ac:dyDescent="0.25">
      <c r="A14" s="24" t="s">
        <v>36</v>
      </c>
      <c r="B14" s="25"/>
    </row>
    <row r="15" spans="1:2" x14ac:dyDescent="0.25">
      <c r="A15" s="21" t="s">
        <v>12</v>
      </c>
      <c r="B15" s="49"/>
    </row>
    <row r="16" spans="1:2" x14ac:dyDescent="0.25">
      <c r="A16" s="26" t="s">
        <v>6</v>
      </c>
      <c r="B16" s="50"/>
    </row>
    <row r="17" spans="1:2" ht="15.75" thickBot="1" x14ac:dyDescent="0.3">
      <c r="A17" s="27" t="s">
        <v>42</v>
      </c>
      <c r="B17" s="35">
        <f>B15+B16</f>
        <v>0</v>
      </c>
    </row>
    <row r="18" spans="1:2" ht="15.75" thickTop="1" x14ac:dyDescent="0.25">
      <c r="B18" s="10"/>
    </row>
    <row r="19" spans="1:2" x14ac:dyDescent="0.25">
      <c r="A19" s="24" t="s">
        <v>43</v>
      </c>
      <c r="B19" s="10"/>
    </row>
    <row r="20" spans="1:2" x14ac:dyDescent="0.25">
      <c r="A20" s="21" t="s">
        <v>13</v>
      </c>
      <c r="B20" s="49"/>
    </row>
    <row r="21" spans="1:2" x14ac:dyDescent="0.25">
      <c r="A21" s="21" t="s">
        <v>7</v>
      </c>
      <c r="B21" s="49"/>
    </row>
    <row r="22" spans="1:2" x14ac:dyDescent="0.25">
      <c r="A22" s="26" t="s">
        <v>44</v>
      </c>
      <c r="B22" s="50"/>
    </row>
    <row r="23" spans="1:2" ht="15.75" thickBot="1" x14ac:dyDescent="0.3">
      <c r="A23" s="27" t="s">
        <v>46</v>
      </c>
      <c r="B23" s="35">
        <f>SUM(B20:B22)</f>
        <v>0</v>
      </c>
    </row>
    <row r="24" spans="1:2" ht="15.75" thickTop="1" x14ac:dyDescent="0.25">
      <c r="B24" s="10"/>
    </row>
    <row r="25" spans="1:2" x14ac:dyDescent="0.25">
      <c r="A25" s="24" t="s">
        <v>5</v>
      </c>
      <c r="B25" s="25"/>
    </row>
    <row r="26" spans="1:2" x14ac:dyDescent="0.25">
      <c r="A26" s="32" t="s">
        <v>52</v>
      </c>
      <c r="B26" s="25">
        <v>4000</v>
      </c>
    </row>
    <row r="27" spans="1:2" x14ac:dyDescent="0.25">
      <c r="A27" s="19" t="s">
        <v>53</v>
      </c>
      <c r="B27" s="30">
        <v>2000</v>
      </c>
    </row>
    <row r="28" spans="1:2" ht="15.75" thickBot="1" x14ac:dyDescent="0.3">
      <c r="A28" s="27" t="s">
        <v>22</v>
      </c>
      <c r="B28" s="33">
        <f>B26+B27</f>
        <v>6000</v>
      </c>
    </row>
    <row r="29" spans="1:2" ht="15.75" thickTop="1" x14ac:dyDescent="0.25">
      <c r="A29" s="28"/>
      <c r="B29" s="8"/>
    </row>
    <row r="30" spans="1:2" x14ac:dyDescent="0.25">
      <c r="A30" s="24" t="s">
        <v>41</v>
      </c>
      <c r="B30" s="10"/>
    </row>
    <row r="31" spans="1:2" x14ac:dyDescent="0.25">
      <c r="A31" s="21" t="s">
        <v>14</v>
      </c>
      <c r="B31" s="49"/>
    </row>
    <row r="32" spans="1:2" x14ac:dyDescent="0.25">
      <c r="A32" s="32" t="s">
        <v>9</v>
      </c>
      <c r="B32" s="49"/>
    </row>
    <row r="33" spans="1:2" x14ac:dyDescent="0.25">
      <c r="A33" s="32" t="s">
        <v>38</v>
      </c>
      <c r="B33" s="51"/>
    </row>
    <row r="34" spans="1:2" x14ac:dyDescent="0.25">
      <c r="A34" s="21" t="s">
        <v>48</v>
      </c>
      <c r="B34" s="25">
        <v>2000</v>
      </c>
    </row>
    <row r="35" spans="1:2" x14ac:dyDescent="0.25">
      <c r="A35" s="26" t="s">
        <v>8</v>
      </c>
      <c r="B35" s="30">
        <v>4560</v>
      </c>
    </row>
    <row r="36" spans="1:2" ht="15.75" thickBot="1" x14ac:dyDescent="0.3">
      <c r="A36" s="27" t="s">
        <v>47</v>
      </c>
      <c r="B36" s="35">
        <f>SUM(B31:B35)</f>
        <v>6560</v>
      </c>
    </row>
    <row r="37" spans="1:2" ht="15.75" thickTop="1" x14ac:dyDescent="0.25">
      <c r="B37" s="10"/>
    </row>
    <row r="38" spans="1:2" x14ac:dyDescent="0.25">
      <c r="A38" s="24" t="s">
        <v>45</v>
      </c>
      <c r="B38" s="10"/>
    </row>
    <row r="39" spans="1:2" x14ac:dyDescent="0.25">
      <c r="A39" s="32" t="s">
        <v>37</v>
      </c>
      <c r="B39" s="25">
        <v>1400</v>
      </c>
    </row>
    <row r="40" spans="1:2" x14ac:dyDescent="0.25">
      <c r="A40" s="21" t="s">
        <v>19</v>
      </c>
      <c r="B40" s="25">
        <v>9600</v>
      </c>
    </row>
    <row r="41" spans="1:2" x14ac:dyDescent="0.25">
      <c r="A41" s="21" t="s">
        <v>69</v>
      </c>
      <c r="B41" s="25">
        <v>10450</v>
      </c>
    </row>
    <row r="42" spans="1:2" x14ac:dyDescent="0.25">
      <c r="A42" s="21" t="s">
        <v>40</v>
      </c>
      <c r="B42" s="25">
        <v>3100</v>
      </c>
    </row>
    <row r="43" spans="1:2" x14ac:dyDescent="0.25">
      <c r="A43" s="21" t="s">
        <v>39</v>
      </c>
      <c r="B43" s="25">
        <v>800</v>
      </c>
    </row>
    <row r="44" spans="1:2" s="21" customFormat="1" x14ac:dyDescent="0.25">
      <c r="A44" s="21" t="s">
        <v>71</v>
      </c>
      <c r="B44" s="25">
        <v>1000</v>
      </c>
    </row>
    <row r="45" spans="1:2" s="21" customFormat="1" x14ac:dyDescent="0.25">
      <c r="A45" s="21" t="s">
        <v>72</v>
      </c>
      <c r="B45" s="25">
        <v>425</v>
      </c>
    </row>
    <row r="46" spans="1:2" x14ac:dyDescent="0.25">
      <c r="A46" s="21" t="s">
        <v>70</v>
      </c>
      <c r="B46" s="25">
        <v>2500</v>
      </c>
    </row>
    <row r="47" spans="1:2" x14ac:dyDescent="0.25">
      <c r="A47" s="21" t="s">
        <v>10</v>
      </c>
      <c r="B47" s="25">
        <v>1000</v>
      </c>
    </row>
    <row r="48" spans="1:2" x14ac:dyDescent="0.25">
      <c r="A48" s="21" t="s">
        <v>2</v>
      </c>
      <c r="B48" s="25">
        <v>2000</v>
      </c>
    </row>
    <row r="49" spans="1:2" x14ac:dyDescent="0.25">
      <c r="A49" s="21" t="s">
        <v>49</v>
      </c>
      <c r="B49" s="25">
        <f>75*52</f>
        <v>3900</v>
      </c>
    </row>
    <row r="50" spans="1:2" x14ac:dyDescent="0.25">
      <c r="A50" s="21" t="s">
        <v>68</v>
      </c>
      <c r="B50" s="25">
        <f>125*12</f>
        <v>1500</v>
      </c>
    </row>
    <row r="51" spans="1:2" x14ac:dyDescent="0.25">
      <c r="A51" s="26" t="s">
        <v>51</v>
      </c>
      <c r="B51" s="11">
        <v>1800</v>
      </c>
    </row>
    <row r="52" spans="1:2" ht="15.75" thickBot="1" x14ac:dyDescent="0.3">
      <c r="A52" s="27" t="s">
        <v>50</v>
      </c>
      <c r="B52" s="33">
        <f>SUM(B39:B51)</f>
        <v>39475</v>
      </c>
    </row>
    <row r="53" spans="1:2" ht="15.75" thickTop="1" x14ac:dyDescent="0.25"/>
    <row r="54" spans="1:2" ht="15.75" thickBot="1" x14ac:dyDescent="0.3">
      <c r="A54" s="36" t="s">
        <v>20</v>
      </c>
      <c r="B54" s="37">
        <f>B12+B17+B23+B28+B36+B52</f>
        <v>87917</v>
      </c>
    </row>
    <row r="55" spans="1:2" ht="15.75" thickTop="1" x14ac:dyDescent="0.25">
      <c r="B55" s="25"/>
    </row>
    <row r="56" spans="1:2" x14ac:dyDescent="0.25">
      <c r="A56" s="20" t="s">
        <v>21</v>
      </c>
      <c r="B56" s="34">
        <f>B5-B54</f>
        <v>42083</v>
      </c>
    </row>
    <row r="57" spans="1:2" x14ac:dyDescent="0.25">
      <c r="B57" s="25"/>
    </row>
    <row r="58" spans="1:2" x14ac:dyDescent="0.25">
      <c r="B58" s="25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18" workbookViewId="0">
      <selection activeCell="A20" sqref="A20"/>
    </sheetView>
  </sheetViews>
  <sheetFormatPr defaultRowHeight="15" x14ac:dyDescent="0.25"/>
  <cols>
    <col min="1" max="1" width="10.7109375" style="21" customWidth="1"/>
    <col min="2" max="2" width="22.7109375" style="21" customWidth="1"/>
    <col min="3" max="3" width="20.7109375" style="38" customWidth="1"/>
  </cols>
  <sheetData>
    <row r="1" spans="1:3" ht="18.75" x14ac:dyDescent="0.3">
      <c r="A1" s="55" t="s">
        <v>58</v>
      </c>
      <c r="B1" s="55"/>
      <c r="C1" s="55"/>
    </row>
    <row r="2" spans="1:3" x14ac:dyDescent="0.25">
      <c r="A2" s="29" t="s">
        <v>23</v>
      </c>
      <c r="C2" s="43"/>
    </row>
    <row r="3" spans="1:3" x14ac:dyDescent="0.25">
      <c r="A3" s="21" t="s">
        <v>24</v>
      </c>
      <c r="B3" s="21" t="s">
        <v>33</v>
      </c>
      <c r="C3" s="48"/>
    </row>
    <row r="4" spans="1:3" x14ac:dyDescent="0.25">
      <c r="A4" s="26" t="s">
        <v>24</v>
      </c>
      <c r="B4" s="26" t="s">
        <v>34</v>
      </c>
      <c r="C4" s="48"/>
    </row>
    <row r="5" spans="1:3" ht="15.75" thickBot="1" x14ac:dyDescent="0.3">
      <c r="A5" s="27" t="s">
        <v>25</v>
      </c>
      <c r="B5" s="27"/>
      <c r="C5" s="39">
        <f>C3+C4</f>
        <v>0</v>
      </c>
    </row>
    <row r="6" spans="1:3" ht="15.75" thickTop="1" x14ac:dyDescent="0.25">
      <c r="C6" s="43"/>
    </row>
    <row r="7" spans="1:3" x14ac:dyDescent="0.25">
      <c r="A7" s="29" t="s">
        <v>26</v>
      </c>
      <c r="C7" s="43"/>
    </row>
    <row r="8" spans="1:3" x14ac:dyDescent="0.25">
      <c r="A8" s="21" t="s">
        <v>64</v>
      </c>
      <c r="B8" s="21" t="s">
        <v>35</v>
      </c>
      <c r="C8" s="48"/>
    </row>
    <row r="9" spans="1:3" x14ac:dyDescent="0.25">
      <c r="A9" s="26" t="s">
        <v>31</v>
      </c>
      <c r="B9" s="26" t="s">
        <v>35</v>
      </c>
      <c r="C9" s="48"/>
    </row>
    <row r="10" spans="1:3" ht="15.75" thickBot="1" x14ac:dyDescent="0.3">
      <c r="A10" s="27" t="s">
        <v>25</v>
      </c>
      <c r="B10" s="27"/>
      <c r="C10" s="40">
        <f>SUM(C8:C9)</f>
        <v>0</v>
      </c>
    </row>
    <row r="11" spans="1:3" ht="15.75" thickTop="1" x14ac:dyDescent="0.25">
      <c r="C11" s="43"/>
    </row>
    <row r="12" spans="1:3" x14ac:dyDescent="0.25">
      <c r="A12" s="29" t="s">
        <v>27</v>
      </c>
      <c r="C12" s="43"/>
    </row>
    <row r="13" spans="1:3" x14ac:dyDescent="0.25">
      <c r="A13" s="23" t="s">
        <v>64</v>
      </c>
      <c r="B13" s="21" t="s">
        <v>54</v>
      </c>
      <c r="C13" s="48"/>
    </row>
    <row r="14" spans="1:3" x14ac:dyDescent="0.25">
      <c r="A14" s="23" t="s">
        <v>64</v>
      </c>
      <c r="B14" s="21" t="s">
        <v>55</v>
      </c>
      <c r="C14" s="48"/>
    </row>
    <row r="15" spans="1:3" x14ac:dyDescent="0.25">
      <c r="A15" s="21" t="s">
        <v>31</v>
      </c>
      <c r="B15" s="21" t="s">
        <v>28</v>
      </c>
      <c r="C15" s="48"/>
    </row>
    <row r="16" spans="1:3" x14ac:dyDescent="0.25">
      <c r="A16" s="26" t="s">
        <v>31</v>
      </c>
      <c r="B16" s="26" t="s">
        <v>30</v>
      </c>
      <c r="C16" s="48"/>
    </row>
    <row r="17" spans="1:3" ht="15.75" thickBot="1" x14ac:dyDescent="0.3">
      <c r="A17" s="27" t="s">
        <v>25</v>
      </c>
      <c r="B17" s="27"/>
      <c r="C17" s="41">
        <f>SUM(C13:C16)</f>
        <v>0</v>
      </c>
    </row>
    <row r="18" spans="1:3" ht="15.75" thickTop="1" x14ac:dyDescent="0.25">
      <c r="C18" s="43"/>
    </row>
    <row r="19" spans="1:3" x14ac:dyDescent="0.25">
      <c r="A19" s="29" t="s">
        <v>29</v>
      </c>
      <c r="C19" s="43"/>
    </row>
    <row r="20" spans="1:3" x14ac:dyDescent="0.25">
      <c r="A20" s="21" t="s">
        <v>64</v>
      </c>
      <c r="B20" s="21" t="s">
        <v>59</v>
      </c>
      <c r="C20" s="48"/>
    </row>
    <row r="21" spans="1:3" x14ac:dyDescent="0.25">
      <c r="A21" s="21" t="s">
        <v>31</v>
      </c>
      <c r="B21" s="21" t="s">
        <v>60</v>
      </c>
      <c r="C21" s="48"/>
    </row>
    <row r="22" spans="1:3" x14ac:dyDescent="0.25">
      <c r="A22" s="26" t="s">
        <v>31</v>
      </c>
      <c r="B22" s="26" t="s">
        <v>56</v>
      </c>
      <c r="C22" s="48"/>
    </row>
    <row r="23" spans="1:3" ht="15.75" thickBot="1" x14ac:dyDescent="0.3">
      <c r="A23" s="27" t="s">
        <v>25</v>
      </c>
      <c r="B23" s="27"/>
      <c r="C23" s="41">
        <f>SUM(C20:C22)</f>
        <v>0</v>
      </c>
    </row>
    <row r="24" spans="1:3" ht="15.75" thickTop="1" x14ac:dyDescent="0.25">
      <c r="C24" s="43"/>
    </row>
    <row r="25" spans="1:3" x14ac:dyDescent="0.25">
      <c r="A25" s="20" t="s">
        <v>32</v>
      </c>
      <c r="B25" s="20"/>
      <c r="C25" s="42">
        <f>C5+C10+C17+C23</f>
        <v>0</v>
      </c>
    </row>
    <row r="26" spans="1:3" x14ac:dyDescent="0.25">
      <c r="C26" s="43"/>
    </row>
    <row r="27" spans="1:3" x14ac:dyDescent="0.25">
      <c r="A27" s="29" t="s">
        <v>61</v>
      </c>
      <c r="C27" s="44"/>
    </row>
    <row r="28" spans="1:3" x14ac:dyDescent="0.25">
      <c r="A28" s="21" t="s">
        <v>24</v>
      </c>
      <c r="B28" s="21" t="s">
        <v>44</v>
      </c>
      <c r="C28" s="48"/>
    </row>
    <row r="29" spans="1:3" ht="15.75" thickBot="1" x14ac:dyDescent="0.3">
      <c r="A29" s="36" t="s">
        <v>25</v>
      </c>
      <c r="B29" s="36"/>
      <c r="C29" s="45">
        <f>C28</f>
        <v>0</v>
      </c>
    </row>
    <row r="30" spans="1:3" ht="15.75" thickTop="1" x14ac:dyDescent="0.25">
      <c r="C30" s="43"/>
    </row>
    <row r="31" spans="1:3" x14ac:dyDescent="0.25">
      <c r="A31" s="29" t="s">
        <v>62</v>
      </c>
      <c r="C31" s="43"/>
    </row>
    <row r="32" spans="1:3" x14ac:dyDescent="0.25">
      <c r="A32" s="21" t="s">
        <v>24</v>
      </c>
      <c r="B32" s="21" t="s">
        <v>63</v>
      </c>
      <c r="C32" s="48"/>
    </row>
    <row r="33" spans="1:3" x14ac:dyDescent="0.25">
      <c r="A33" s="21" t="s">
        <v>64</v>
      </c>
      <c r="B33" s="21" t="s">
        <v>65</v>
      </c>
      <c r="C33" s="48"/>
    </row>
    <row r="34" spans="1:3" ht="15.75" thickBot="1" x14ac:dyDescent="0.3">
      <c r="A34" s="36" t="s">
        <v>25</v>
      </c>
      <c r="B34" s="36"/>
      <c r="C34" s="45">
        <f>C33+C32</f>
        <v>0</v>
      </c>
    </row>
    <row r="35" spans="1:3" ht="15.75" thickTop="1" x14ac:dyDescent="0.25">
      <c r="C35" s="43"/>
    </row>
    <row r="36" spans="1:3" x14ac:dyDescent="0.25">
      <c r="A36" s="20" t="s">
        <v>66</v>
      </c>
      <c r="B36" s="20"/>
      <c r="C36" s="47">
        <f>C29+C34</f>
        <v>0</v>
      </c>
    </row>
    <row r="37" spans="1:3" x14ac:dyDescent="0.25">
      <c r="C37" s="43"/>
    </row>
    <row r="38" spans="1:3" x14ac:dyDescent="0.25">
      <c r="A38" s="20" t="s">
        <v>67</v>
      </c>
      <c r="B38" s="20"/>
      <c r="C38" s="46">
        <f>C25-C36</f>
        <v>0</v>
      </c>
    </row>
    <row r="39" spans="1:3" x14ac:dyDescent="0.25">
      <c r="C39" s="43"/>
    </row>
    <row r="40" spans="1:3" x14ac:dyDescent="0.25">
      <c r="C40" s="4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Stmt Teacher Version</vt:lpstr>
      <vt:lpstr>Income Stmt Student Version</vt:lpstr>
      <vt:lpstr>Balance Sheet Student 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Miller</dc:creator>
  <cp:lastModifiedBy>VCEE</cp:lastModifiedBy>
  <dcterms:created xsi:type="dcterms:W3CDTF">2016-11-03T21:06:01Z</dcterms:created>
  <dcterms:modified xsi:type="dcterms:W3CDTF">2017-01-17T14:04:07Z</dcterms:modified>
</cp:coreProperties>
</file>